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195" windowWidth="9720" windowHeight="6045" tabRatio="582" activeTab="0"/>
  </bookViews>
  <sheets>
    <sheet name="ОБ" sheetId="1" r:id="rId1"/>
  </sheets>
  <externalReferences>
    <externalReference r:id="rId4"/>
    <externalReference r:id="rId5"/>
    <externalReference r:id="rId6"/>
  </externalReferences>
  <definedNames>
    <definedName name="_xlnm.Print_Titles" localSheetId="0">'ОБ'!$B:$B</definedName>
    <definedName name="_xlnm.Print_Area" localSheetId="0">'ОБ'!$A$1:$E$29</definedName>
  </definedNames>
  <calcPr fullCalcOnLoad="1"/>
</workbook>
</file>

<file path=xl/sharedStrings.xml><?xml version="1.0" encoding="utf-8"?>
<sst xmlns="http://schemas.openxmlformats.org/spreadsheetml/2006/main" count="21" uniqueCount="21">
  <si>
    <t>Виды налогов и платежей</t>
  </si>
  <si>
    <t>в том числе:</t>
  </si>
  <si>
    <t>Налог на прибыль</t>
  </si>
  <si>
    <t>Налог на доходы физических лиц</t>
  </si>
  <si>
    <t>Всего по налоговым платежам и другим доходам, администрируемым ФНС России</t>
  </si>
  <si>
    <t>Налоги, сборы и регулярные платежи за пользование природными ресурсами</t>
  </si>
  <si>
    <t>Транспортный налог</t>
  </si>
  <si>
    <t>Налог на имущество организаций</t>
  </si>
  <si>
    <t>Акцизы на алкогольную продукцию, этиловый спирт, вино и пиво</t>
  </si>
  <si>
    <t>Тыс. рублей</t>
  </si>
  <si>
    <t>№ п/п</t>
  </si>
  <si>
    <t>А</t>
  </si>
  <si>
    <t>Транспортный налог с организаций</t>
  </si>
  <si>
    <t>Транспортный налог с физических лиц</t>
  </si>
  <si>
    <t>налог на добычу общераспространенных полезных ископаемых</t>
  </si>
  <si>
    <t>Единый налог, взимаемый в связи с применением упрощенной системы налогообложения</t>
  </si>
  <si>
    <t xml:space="preserve">Сборы за пользование объектами животного мира и за пользование объектами водных биологических ресурсов </t>
  </si>
  <si>
    <t xml:space="preserve">налог на добычу прочих полезных ископаемых и угля </t>
  </si>
  <si>
    <t xml:space="preserve">Структура  и объемы налоговых платежей в областной бюджет </t>
  </si>
  <si>
    <t xml:space="preserve">Областной бюджет Амурской области </t>
  </si>
  <si>
    <t>Темп роста (снижения) 2018г. к 2017г.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</si>
</sst>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#,##0.0_ ;[Red]\-#,##0.0\ "/>
    <numFmt numFmtId="166" formatCode="0.0"/>
    <numFmt numFmtId="167" formatCode="#,##0.00_ ;[Red]\-#,##0.00\ "/>
    <numFmt numFmtId="168" formatCode="#,##0;[Red]\-#,##0"/>
    <numFmt numFmtId="169" formatCode="#,##0.0;[Red]\-#,##0.0"/>
    <numFmt numFmtId="170" formatCode="#,##0.0"/>
    <numFmt numFmtId="171" formatCode="#,##0.000"/>
    <numFmt numFmtId="172" formatCode="#,##0.0000"/>
    <numFmt numFmtId="173" formatCode="#,##0.00000"/>
    <numFmt numFmtId="174" formatCode="#,##0.000000"/>
    <numFmt numFmtId="175" formatCode="#,##0.0000000"/>
    <numFmt numFmtId="176" formatCode="#,##0.00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_р_._-;\-* #,##0.000_р_._-;_-* &quot;-&quot;??_р_._-;_-@_-"/>
    <numFmt numFmtId="182" formatCode="_-* #,##0.0000_р_._-;\-* #,##0.0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[$-FC19]d\ mmmm\ yyyy\ &quot;г.&quot;"/>
  </numFmts>
  <fonts count="61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0"/>
    </font>
    <font>
      <b/>
      <sz val="9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b/>
      <i/>
      <sz val="14"/>
      <name val="Times New Roman"/>
      <family val="1"/>
    </font>
    <font>
      <b/>
      <sz val="8"/>
      <name val="Times New Roman Cyr"/>
      <family val="0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b/>
      <sz val="10"/>
      <name val="Times New Roman Cyr"/>
      <family val="1"/>
    </font>
    <font>
      <b/>
      <sz val="18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1"/>
    </font>
    <font>
      <i/>
      <sz val="14"/>
      <name val="Times New Roman"/>
      <family val="1"/>
    </font>
    <font>
      <b/>
      <i/>
      <sz val="9"/>
      <name val="Times New Roman Cyr"/>
      <family val="0"/>
    </font>
    <font>
      <i/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3" fontId="1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5" fillId="33" borderId="0" xfId="0" applyNumberFormat="1" applyFont="1" applyFill="1" applyAlignment="1">
      <alignment/>
    </xf>
    <xf numFmtId="3" fontId="17" fillId="33" borderId="0" xfId="0" applyNumberFormat="1" applyFont="1" applyFill="1" applyAlignment="1">
      <alignment/>
    </xf>
    <xf numFmtId="3" fontId="18" fillId="33" borderId="0" xfId="0" applyNumberFormat="1" applyFont="1" applyFill="1" applyAlignment="1">
      <alignment/>
    </xf>
    <xf numFmtId="3" fontId="10" fillId="33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9" fillId="0" borderId="0" xfId="0" applyFont="1" applyFill="1" applyAlignment="1">
      <alignment horizontal="justify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right"/>
    </xf>
    <xf numFmtId="3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170" fontId="4" fillId="0" borderId="0" xfId="0" applyNumberFormat="1" applyFont="1" applyFill="1" applyAlignment="1">
      <alignment horizontal="right"/>
    </xf>
    <xf numFmtId="170" fontId="18" fillId="33" borderId="0" xfId="0" applyNumberFormat="1" applyFont="1" applyFill="1" applyAlignment="1">
      <alignment/>
    </xf>
    <xf numFmtId="3" fontId="19" fillId="0" borderId="0" xfId="0" applyNumberFormat="1" applyFont="1" applyFill="1" applyAlignment="1">
      <alignment horizontal="center" wrapText="1"/>
    </xf>
    <xf numFmtId="3" fontId="10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 applyProtection="1">
      <alignment horizontal="center" vertical="center"/>
      <protection locked="0"/>
    </xf>
    <xf numFmtId="3" fontId="7" fillId="34" borderId="10" xfId="0" applyNumberFormat="1" applyFont="1" applyFill="1" applyBorder="1" applyAlignment="1" applyProtection="1">
      <alignment horizontal="center" vertical="center"/>
      <protection locked="0"/>
    </xf>
    <xf numFmtId="3" fontId="10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0" fillId="34" borderId="0" xfId="0" applyNumberFormat="1" applyFont="1" applyFill="1" applyAlignment="1">
      <alignment/>
    </xf>
    <xf numFmtId="3" fontId="1" fillId="34" borderId="0" xfId="0" applyNumberFormat="1" applyFont="1" applyFill="1" applyAlignment="1">
      <alignment/>
    </xf>
    <xf numFmtId="170" fontId="1" fillId="33" borderId="0" xfId="0" applyNumberFormat="1" applyFont="1" applyFill="1" applyAlignment="1">
      <alignment/>
    </xf>
    <xf numFmtId="165" fontId="7" fillId="0" borderId="11" xfId="0" applyNumberFormat="1" applyFont="1" applyBorder="1" applyAlignment="1">
      <alignment horizontal="center" vertical="center"/>
    </xf>
    <xf numFmtId="3" fontId="3" fillId="33" borderId="12" xfId="0" applyNumberFormat="1" applyFont="1" applyFill="1" applyBorder="1" applyAlignment="1" applyProtection="1">
      <alignment horizontal="center" vertical="center"/>
      <protection locked="0"/>
    </xf>
    <xf numFmtId="3" fontId="10" fillId="0" borderId="13" xfId="0" applyNumberFormat="1" applyFont="1" applyFill="1" applyBorder="1" applyAlignment="1" applyProtection="1">
      <alignment vertical="justify" wrapText="1"/>
      <protection locked="0"/>
    </xf>
    <xf numFmtId="3" fontId="3" fillId="33" borderId="14" xfId="0" applyNumberFormat="1" applyFont="1" applyFill="1" applyBorder="1" applyAlignment="1" applyProtection="1">
      <alignment horizontal="center" vertical="center"/>
      <protection locked="0"/>
    </xf>
    <xf numFmtId="165" fontId="7" fillId="0" borderId="15" xfId="0" applyNumberFormat="1" applyFont="1" applyBorder="1" applyAlignment="1">
      <alignment horizontal="center" vertical="center"/>
    </xf>
    <xf numFmtId="3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8" xfId="0" applyNumberFormat="1" applyFont="1" applyFill="1" applyBorder="1" applyAlignment="1" applyProtection="1">
      <alignment horizontal="center" vertical="center"/>
      <protection locked="0"/>
    </xf>
    <xf numFmtId="165" fontId="7" fillId="0" borderId="16" xfId="0" applyNumberFormat="1" applyFont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vertical="justify"/>
      <protection locked="0"/>
    </xf>
    <xf numFmtId="3" fontId="2" fillId="0" borderId="13" xfId="0" applyNumberFormat="1" applyFont="1" applyFill="1" applyBorder="1" applyAlignment="1" applyProtection="1">
      <alignment horizontal="justify" vertical="justify"/>
      <protection locked="0"/>
    </xf>
    <xf numFmtId="3" fontId="2" fillId="0" borderId="13" xfId="0" applyNumberFormat="1" applyFont="1" applyFill="1" applyBorder="1" applyAlignment="1" applyProtection="1">
      <alignment horizontal="left" vertical="justify" wrapText="1"/>
      <protection locked="0"/>
    </xf>
    <xf numFmtId="3" fontId="20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21" fillId="0" borderId="13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19" xfId="0" applyNumberFormat="1" applyFont="1" applyFill="1" applyBorder="1" applyAlignment="1" applyProtection="1">
      <alignment horizontal="left" vertical="justify" wrapText="1"/>
      <protection locked="0"/>
    </xf>
    <xf numFmtId="3" fontId="3" fillId="33" borderId="20" xfId="0" applyNumberFormat="1" applyFont="1" applyFill="1" applyBorder="1" applyAlignment="1" applyProtection="1">
      <alignment horizontal="center" vertical="center"/>
      <protection locked="0"/>
    </xf>
    <xf numFmtId="3" fontId="8" fillId="0" borderId="21" xfId="0" applyNumberFormat="1" applyFont="1" applyFill="1" applyBorder="1" applyAlignment="1">
      <alignment horizontal="left" vertical="center" wrapText="1"/>
    </xf>
    <xf numFmtId="3" fontId="7" fillId="34" borderId="22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horizontal="center" vertical="center"/>
      <protection locked="0"/>
    </xf>
    <xf numFmtId="3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3" fillId="34" borderId="18" xfId="0" applyNumberFormat="1" applyFont="1" applyFill="1" applyBorder="1" applyAlignment="1" applyProtection="1">
      <alignment horizontal="center" vertical="center" wrapText="1"/>
      <protection locked="0"/>
    </xf>
    <xf numFmtId="165" fontId="24" fillId="0" borderId="11" xfId="0" applyNumberFormat="1" applyFont="1" applyBorder="1" applyAlignment="1">
      <alignment horizontal="center" vertical="center"/>
    </xf>
    <xf numFmtId="170" fontId="25" fillId="33" borderId="12" xfId="0" applyNumberFormat="1" applyFont="1" applyFill="1" applyBorder="1" applyAlignment="1" applyProtection="1">
      <alignment horizontal="center" vertical="center"/>
      <protection locked="0"/>
    </xf>
    <xf numFmtId="3" fontId="24" fillId="34" borderId="10" xfId="0" applyNumberFormat="1" applyFont="1" applyFill="1" applyBorder="1" applyAlignment="1" applyProtection="1">
      <alignment horizontal="center" vertical="center"/>
      <protection locked="0"/>
    </xf>
    <xf numFmtId="3" fontId="26" fillId="33" borderId="0" xfId="0" applyNumberFormat="1" applyFont="1" applyFill="1" applyAlignment="1">
      <alignment/>
    </xf>
    <xf numFmtId="3" fontId="21" fillId="0" borderId="13" xfId="0" applyNumberFormat="1" applyFont="1" applyFill="1" applyBorder="1" applyAlignment="1" applyProtection="1">
      <alignment horizontal="left" vertical="justify" wrapText="1"/>
      <protection locked="0"/>
    </xf>
    <xf numFmtId="3" fontId="11" fillId="33" borderId="0" xfId="0" applyNumberFormat="1" applyFont="1" applyFill="1" applyAlignment="1">
      <alignment horizontal="center"/>
    </xf>
    <xf numFmtId="3" fontId="3" fillId="0" borderId="23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24" xfId="0" applyNumberFormat="1" applyFont="1" applyFill="1" applyBorder="1" applyAlignment="1">
      <alignment horizontal="center" vertical="center" wrapText="1"/>
    </xf>
    <xf numFmtId="3" fontId="8" fillId="34" borderId="10" xfId="0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26" xfId="0" applyNumberFormat="1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8\1&#1053;&#1052;_05\1NM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\YTC17\1&#1053;&#1052;_05\1NM_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2;&#1083;&#1086;&#1075;&#1086;&#1074;&#1099;&#1077;%20&#1087;&#1086;&#1089;&#1090;&#1091;&#108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16528082</v>
          </cell>
          <cell r="G25">
            <v>3003431</v>
          </cell>
        </row>
        <row r="29">
          <cell r="F29">
            <v>3510401</v>
          </cell>
        </row>
        <row r="45">
          <cell r="F45">
            <v>7176770</v>
          </cell>
          <cell r="G45">
            <v>2247662</v>
          </cell>
        </row>
        <row r="54">
          <cell r="F54">
            <v>6496</v>
          </cell>
        </row>
        <row r="115">
          <cell r="F115">
            <v>3723434</v>
          </cell>
        </row>
        <row r="121">
          <cell r="F121">
            <v>99272</v>
          </cell>
        </row>
        <row r="122">
          <cell r="F122">
            <v>99417</v>
          </cell>
        </row>
        <row r="144">
          <cell r="F144">
            <v>176715</v>
          </cell>
        </row>
        <row r="152">
          <cell r="F152">
            <v>37162</v>
          </cell>
        </row>
        <row r="153">
          <cell r="F153">
            <v>120145</v>
          </cell>
        </row>
        <row r="156">
          <cell r="F156">
            <v>18801</v>
          </cell>
        </row>
        <row r="164">
          <cell r="F164">
            <v>607</v>
          </cell>
        </row>
        <row r="433">
          <cell r="F433">
            <v>976060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5">
          <cell r="F25">
            <v>16625580</v>
          </cell>
          <cell r="G25">
            <v>2665418</v>
          </cell>
        </row>
        <row r="29">
          <cell r="F29">
            <v>4808242</v>
          </cell>
        </row>
        <row r="44">
          <cell r="F44">
            <v>6284253</v>
          </cell>
          <cell r="G44">
            <v>1916090</v>
          </cell>
        </row>
        <row r="53">
          <cell r="F53">
            <v>3532</v>
          </cell>
        </row>
        <row r="109">
          <cell r="F109">
            <v>3581115</v>
          </cell>
        </row>
        <row r="115">
          <cell r="F115">
            <v>97491</v>
          </cell>
        </row>
        <row r="116">
          <cell r="F116">
            <v>116587</v>
          </cell>
        </row>
        <row r="138">
          <cell r="F138">
            <v>197571</v>
          </cell>
        </row>
        <row r="146">
          <cell r="F146">
            <v>22565</v>
          </cell>
        </row>
        <row r="147">
          <cell r="F147">
            <v>157338</v>
          </cell>
        </row>
        <row r="150">
          <cell r="F150">
            <v>16914</v>
          </cell>
        </row>
        <row r="158">
          <cell r="F158">
            <v>754</v>
          </cell>
        </row>
        <row r="424">
          <cell r="F424">
            <v>784755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 ФБ"/>
      <sheetName val="ОБ"/>
      <sheetName val="МБ"/>
      <sheetName val="Фонды"/>
    </sheetNames>
    <sheetDataSet>
      <sheetData sheetId="1">
        <row r="3">
          <cell r="B3" t="str">
            <v> за январь-май  2018 года</v>
          </cell>
        </row>
        <row r="7">
          <cell r="C7" t="str">
            <v>Поступления за 2017 год</v>
          </cell>
          <cell r="D7" t="str">
            <v>Поступления за 2018 год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5.00390625" style="2" customWidth="1"/>
    <col min="2" max="2" width="39.75390625" style="13" customWidth="1"/>
    <col min="3" max="3" width="21.75390625" style="13" customWidth="1"/>
    <col min="4" max="4" width="20.25390625" style="30" customWidth="1"/>
    <col min="5" max="5" width="24.75390625" style="18" customWidth="1"/>
    <col min="6" max="16384" width="9.125" style="1" customWidth="1"/>
  </cols>
  <sheetData>
    <row r="1" spans="1:5" ht="12.75">
      <c r="A1" s="58">
        <v>3</v>
      </c>
      <c r="B1" s="58"/>
      <c r="C1" s="58"/>
      <c r="D1" s="58"/>
      <c r="E1" s="58"/>
    </row>
    <row r="2" spans="1:5" s="13" customFormat="1" ht="23.25" customHeight="1">
      <c r="A2" s="14"/>
      <c r="B2" s="72" t="s">
        <v>18</v>
      </c>
      <c r="C2" s="72"/>
      <c r="D2" s="72"/>
      <c r="E2" s="72"/>
    </row>
    <row r="3" spans="1:17" s="16" customFormat="1" ht="21" customHeight="1">
      <c r="A3" s="15"/>
      <c r="B3" s="72" t="str">
        <f>'[3] ФБ'!B3:E3</f>
        <v> за январь-май  2018 года</v>
      </c>
      <c r="C3" s="72"/>
      <c r="D3" s="72"/>
      <c r="E3" s="72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16" customFormat="1" ht="18.75" customHeight="1" thickBot="1">
      <c r="A4" s="15"/>
      <c r="B4" s="21"/>
      <c r="C4" s="21"/>
      <c r="D4" s="23"/>
      <c r="E4" s="19" t="s">
        <v>9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5" s="13" customFormat="1" ht="12.75">
      <c r="A5" s="59" t="s">
        <v>10</v>
      </c>
      <c r="B5" s="64" t="s">
        <v>0</v>
      </c>
      <c r="C5" s="66" t="s">
        <v>19</v>
      </c>
      <c r="D5" s="67"/>
      <c r="E5" s="68"/>
    </row>
    <row r="6" spans="1:5" s="13" customFormat="1" ht="12.75">
      <c r="A6" s="60"/>
      <c r="B6" s="65"/>
      <c r="C6" s="69"/>
      <c r="D6" s="70"/>
      <c r="E6" s="71"/>
    </row>
    <row r="7" spans="1:5" s="13" customFormat="1" ht="12.75">
      <c r="A7" s="60"/>
      <c r="B7" s="65"/>
      <c r="C7" s="69"/>
      <c r="D7" s="70"/>
      <c r="E7" s="71"/>
    </row>
    <row r="8" spans="1:5" s="13" customFormat="1" ht="12.75" customHeight="1">
      <c r="A8" s="60"/>
      <c r="B8" s="65"/>
      <c r="C8" s="62" t="str">
        <f>'[3] ФБ'!C7</f>
        <v>Поступления за 2017 год</v>
      </c>
      <c r="D8" s="63" t="str">
        <f>'[3] ФБ'!D7</f>
        <v>Поступления за 2018 год</v>
      </c>
      <c r="E8" s="61" t="s">
        <v>20</v>
      </c>
    </row>
    <row r="9" spans="1:5" s="13" customFormat="1" ht="12.75" customHeight="1">
      <c r="A9" s="60"/>
      <c r="B9" s="65"/>
      <c r="C9" s="62"/>
      <c r="D9" s="63"/>
      <c r="E9" s="61"/>
    </row>
    <row r="10" spans="1:5" s="13" customFormat="1" ht="12.75" customHeight="1">
      <c r="A10" s="60"/>
      <c r="B10" s="65"/>
      <c r="C10" s="62"/>
      <c r="D10" s="63"/>
      <c r="E10" s="61"/>
    </row>
    <row r="11" spans="1:5" s="17" customFormat="1" ht="12.75" thickBot="1">
      <c r="A11" s="50"/>
      <c r="B11" s="51" t="s">
        <v>11</v>
      </c>
      <c r="C11" s="38">
        <v>1</v>
      </c>
      <c r="D11" s="52">
        <v>2</v>
      </c>
      <c r="E11" s="37">
        <v>3</v>
      </c>
    </row>
    <row r="12" spans="1:5" s="5" customFormat="1" ht="47.25">
      <c r="A12" s="47">
        <v>1</v>
      </c>
      <c r="B12" s="48" t="s">
        <v>4</v>
      </c>
      <c r="C12" s="49">
        <f>'[2]Лист1'!$F$25-'[2]Лист1'!$G$25</f>
        <v>13960162</v>
      </c>
      <c r="D12" s="49">
        <f>'[1]Лист1'!$F$25-'[1]Лист1'!$G$25</f>
        <v>13524651</v>
      </c>
      <c r="E12" s="36">
        <f>IF(C12&gt;0,IF(D12&gt;0,D12/C12*100,"-"),IF(D12&lt;0,C12/D12*100,"-"))</f>
        <v>96.88032989875046</v>
      </c>
    </row>
    <row r="13" spans="1:5" ht="18.75">
      <c r="A13" s="33">
        <f aca="true" t="shared" si="0" ref="A13:A18">A12+1</f>
        <v>2</v>
      </c>
      <c r="B13" s="34" t="s">
        <v>1</v>
      </c>
      <c r="C13" s="25"/>
      <c r="D13" s="25"/>
      <c r="E13" s="32"/>
    </row>
    <row r="14" spans="1:6" ht="18.75">
      <c r="A14" s="33">
        <f t="shared" si="0"/>
        <v>3</v>
      </c>
      <c r="B14" s="41" t="s">
        <v>2</v>
      </c>
      <c r="C14" s="26">
        <f>'[2]Лист1'!$F$29</f>
        <v>4808242</v>
      </c>
      <c r="D14" s="26">
        <f>'[1]Лист1'!$F$29</f>
        <v>3510401</v>
      </c>
      <c r="E14" s="32">
        <f aca="true" t="shared" si="1" ref="E14:E25">IF(C14&gt;0,IF(D14&gt;0,D14/C14*100,"-"),IF(D14&lt;0,C14/D14*100,"-"))</f>
        <v>73.00799335807142</v>
      </c>
      <c r="F14" s="31"/>
    </row>
    <row r="15" spans="1:6" ht="18.75">
      <c r="A15" s="33">
        <f t="shared" si="0"/>
        <v>4</v>
      </c>
      <c r="B15" s="41" t="s">
        <v>3</v>
      </c>
      <c r="C15" s="26">
        <f>'[2]Лист1'!$F$44-'[2]Лист1'!$G$44</f>
        <v>4368163</v>
      </c>
      <c r="D15" s="26">
        <f>'[1]Лист1'!$F$45-'[1]Лист1'!$G$45</f>
        <v>4929108</v>
      </c>
      <c r="E15" s="32">
        <f t="shared" si="1"/>
        <v>112.84166822529286</v>
      </c>
      <c r="F15" s="31"/>
    </row>
    <row r="16" spans="1:5" s="5" customFormat="1" ht="30.75" customHeight="1">
      <c r="A16" s="33">
        <f t="shared" si="0"/>
        <v>5</v>
      </c>
      <c r="B16" s="42" t="s">
        <v>8</v>
      </c>
      <c r="C16" s="26">
        <f>'[2]Лист1'!$F$53</f>
        <v>3532</v>
      </c>
      <c r="D16" s="26">
        <f>'[1]Лист1'!$F$54</f>
        <v>6496</v>
      </c>
      <c r="E16" s="32">
        <f t="shared" si="1"/>
        <v>183.91845979614948</v>
      </c>
    </row>
    <row r="17" spans="1:7" s="5" customFormat="1" ht="18.75">
      <c r="A17" s="33">
        <f t="shared" si="0"/>
        <v>6</v>
      </c>
      <c r="B17" s="43" t="s">
        <v>7</v>
      </c>
      <c r="C17" s="26">
        <f>'[2]Лист1'!$F$109</f>
        <v>3581115</v>
      </c>
      <c r="D17" s="26">
        <f>'[1]Лист1'!$F$115</f>
        <v>3723434</v>
      </c>
      <c r="E17" s="32">
        <f t="shared" si="1"/>
        <v>103.97415330141591</v>
      </c>
      <c r="F17" s="20"/>
      <c r="G17" s="1"/>
    </row>
    <row r="18" spans="1:5" ht="18.75">
      <c r="A18" s="33">
        <f t="shared" si="0"/>
        <v>7</v>
      </c>
      <c r="B18" s="41" t="s">
        <v>6</v>
      </c>
      <c r="C18" s="26">
        <f>C19+C20</f>
        <v>214078</v>
      </c>
      <c r="D18" s="26">
        <f>D19+D20</f>
        <v>198689</v>
      </c>
      <c r="E18" s="32">
        <f t="shared" si="1"/>
        <v>92.8114986126552</v>
      </c>
    </row>
    <row r="19" spans="1:5" s="56" customFormat="1" ht="18.75">
      <c r="A19" s="54">
        <f>A18+0.1</f>
        <v>7.1</v>
      </c>
      <c r="B19" s="44" t="s">
        <v>12</v>
      </c>
      <c r="C19" s="55">
        <f>'[2]Лист1'!$F$115</f>
        <v>97491</v>
      </c>
      <c r="D19" s="55">
        <f>'[1]Лист1'!$F$121</f>
        <v>99272</v>
      </c>
      <c r="E19" s="53">
        <f t="shared" si="1"/>
        <v>101.82683529761722</v>
      </c>
    </row>
    <row r="20" spans="1:5" s="56" customFormat="1" ht="24.75" customHeight="1">
      <c r="A20" s="54">
        <f>A19+0.1</f>
        <v>7.199999999999999</v>
      </c>
      <c r="B20" s="45" t="s">
        <v>13</v>
      </c>
      <c r="C20" s="55">
        <f>'[2]Лист1'!$F$116</f>
        <v>116587</v>
      </c>
      <c r="D20" s="55">
        <f>'[1]Лист1'!$F$122</f>
        <v>99417</v>
      </c>
      <c r="E20" s="53">
        <f t="shared" si="1"/>
        <v>85.27280056953177</v>
      </c>
    </row>
    <row r="21" spans="1:7" s="5" customFormat="1" ht="47.25">
      <c r="A21" s="33">
        <v>8</v>
      </c>
      <c r="B21" s="43" t="s">
        <v>5</v>
      </c>
      <c r="C21" s="24">
        <f>'[2]Лист1'!$F$138</f>
        <v>197571</v>
      </c>
      <c r="D21" s="24">
        <f>'[1]Лист1'!$F$144</f>
        <v>176715</v>
      </c>
      <c r="E21" s="32">
        <f t="shared" si="1"/>
        <v>89.443794888926</v>
      </c>
      <c r="G21" s="1"/>
    </row>
    <row r="22" spans="1:5" s="56" customFormat="1" ht="31.5">
      <c r="A22" s="54">
        <v>8.1</v>
      </c>
      <c r="B22" s="57" t="s">
        <v>17</v>
      </c>
      <c r="C22" s="55">
        <f>'[2]Лист1'!$F$147+'[2]Лист1'!$F$150</f>
        <v>174252</v>
      </c>
      <c r="D22" s="55">
        <f>'[1]Лист1'!$F$153+'[1]Лист1'!$F$156</f>
        <v>138946</v>
      </c>
      <c r="E22" s="53">
        <f t="shared" si="1"/>
        <v>79.7385395863462</v>
      </c>
    </row>
    <row r="23" spans="1:5" s="56" customFormat="1" ht="47.25">
      <c r="A23" s="54">
        <v>8.12</v>
      </c>
      <c r="B23" s="57" t="s">
        <v>14</v>
      </c>
      <c r="C23" s="55">
        <f>'[2]Лист1'!$F$146</f>
        <v>22565</v>
      </c>
      <c r="D23" s="55">
        <f>'[1]Лист1'!$F$152</f>
        <v>37162</v>
      </c>
      <c r="E23" s="53">
        <f t="shared" si="1"/>
        <v>164.68867715488588</v>
      </c>
    </row>
    <row r="24" spans="1:5" s="56" customFormat="1" ht="63">
      <c r="A24" s="54">
        <v>8.3</v>
      </c>
      <c r="B24" s="57" t="s">
        <v>16</v>
      </c>
      <c r="C24" s="55">
        <f>'[2]Лист1'!$F$158</f>
        <v>754</v>
      </c>
      <c r="D24" s="55">
        <f>'[1]Лист1'!$F$164</f>
        <v>607</v>
      </c>
      <c r="E24" s="53">
        <f t="shared" si="1"/>
        <v>80.50397877984085</v>
      </c>
    </row>
    <row r="25" spans="1:5" ht="48" thickBot="1">
      <c r="A25" s="35">
        <f>A24+1</f>
        <v>9.3</v>
      </c>
      <c r="B25" s="46" t="s">
        <v>15</v>
      </c>
      <c r="C25" s="39">
        <f>'[2]Лист1'!$F$424</f>
        <v>784755</v>
      </c>
      <c r="D25" s="39">
        <f>'[1]Лист1'!$F$433</f>
        <v>976060</v>
      </c>
      <c r="E25" s="40">
        <f t="shared" si="1"/>
        <v>124.3776720122841</v>
      </c>
    </row>
    <row r="26" spans="1:5" ht="16.5" customHeight="1">
      <c r="A26" s="4"/>
      <c r="B26" s="8"/>
      <c r="C26" s="10"/>
      <c r="D26" s="27"/>
      <c r="E26" s="12"/>
    </row>
    <row r="27" spans="1:5" s="3" customFormat="1" ht="15.75">
      <c r="A27" s="4"/>
      <c r="B27" s="9"/>
      <c r="C27" s="9"/>
      <c r="D27" s="28"/>
      <c r="E27" s="9"/>
    </row>
    <row r="28" spans="1:6" s="3" customFormat="1" ht="13.5" customHeight="1">
      <c r="A28" s="4"/>
      <c r="B28" s="9"/>
      <c r="C28" s="9"/>
      <c r="D28" s="29"/>
      <c r="E28" s="9"/>
      <c r="F28" s="6"/>
    </row>
    <row r="29" spans="1:6" s="3" customFormat="1" ht="15.75" customHeight="1">
      <c r="A29" s="11"/>
      <c r="B29" s="11"/>
      <c r="C29" s="11"/>
      <c r="D29" s="11"/>
      <c r="E29" s="22"/>
      <c r="F29" s="22"/>
    </row>
  </sheetData>
  <sheetProtection/>
  <mergeCells count="9">
    <mergeCell ref="A1:E1"/>
    <mergeCell ref="A5:A10"/>
    <mergeCell ref="E8:E10"/>
    <mergeCell ref="C8:C10"/>
    <mergeCell ref="D8:D10"/>
    <mergeCell ref="B5:B10"/>
    <mergeCell ref="C5:E7"/>
    <mergeCell ref="B3:E3"/>
    <mergeCell ref="B2:E2"/>
  </mergeCells>
  <printOptions/>
  <pageMargins left="0.5905511811023623" right="0.1968503937007874" top="0.15748031496062992" bottom="0.15748031496062992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Tax</dc:creator>
  <cp:keywords/>
  <dc:description/>
  <cp:lastModifiedBy>Шабанова Наталья Яковлевна</cp:lastModifiedBy>
  <cp:lastPrinted>2018-06-13T08:10:04Z</cp:lastPrinted>
  <dcterms:created xsi:type="dcterms:W3CDTF">2004-07-16T03:37:51Z</dcterms:created>
  <dcterms:modified xsi:type="dcterms:W3CDTF">2018-06-25T08:42:28Z</dcterms:modified>
  <cp:category/>
  <cp:version/>
  <cp:contentType/>
  <cp:contentStatus/>
</cp:coreProperties>
</file>