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742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<sst xmlns="http://schemas.openxmlformats.org/spreadsheetml/2006/main" count="48" uniqueCount="36">
  <si>
    <t>Динамика поступлений  по УФНС России по Томской области</t>
  </si>
  <si>
    <t>2015 год</t>
  </si>
  <si>
    <t>Темп роста по общей сумме поступлений, %</t>
  </si>
  <si>
    <t>Увели-чение, (снижение) млн.руб.</t>
  </si>
  <si>
    <t>Темп роста без переданных,%</t>
  </si>
  <si>
    <t>Показатели</t>
  </si>
  <si>
    <t>МРИ 1</t>
  </si>
  <si>
    <t>МРИ 2</t>
  </si>
  <si>
    <t>Другие МРИ по КН</t>
  </si>
  <si>
    <t>Январь 2015г. без переданных</t>
  </si>
  <si>
    <t>Январь 2015г.</t>
  </si>
  <si>
    <t>Январь 2016г. без переданных</t>
  </si>
  <si>
    <t>Всего поступило в бюджетную систему</t>
  </si>
  <si>
    <t xml:space="preserve">               в том числе:</t>
  </si>
  <si>
    <t>Налоги и сборы в консолидированный бюджет РФ</t>
  </si>
  <si>
    <t>Государственные внебюджетные фонды</t>
  </si>
  <si>
    <t xml:space="preserve">   Налоги и сборы- всего</t>
  </si>
  <si>
    <t xml:space="preserve">               в федеральный бюджет</t>
  </si>
  <si>
    <t xml:space="preserve">                    в КБ  субъекта</t>
  </si>
  <si>
    <t xml:space="preserve">               в  т.ч.      в местные бюджеты</t>
  </si>
  <si>
    <t xml:space="preserve">                               из них:</t>
  </si>
  <si>
    <t xml:space="preserve">     Налог на прибыль организаций</t>
  </si>
  <si>
    <t xml:space="preserve">      НДФЛ    в КБ  субъекта</t>
  </si>
  <si>
    <t xml:space="preserve">      Налоги на совокупный доход</t>
  </si>
  <si>
    <t xml:space="preserve">      НДС</t>
  </si>
  <si>
    <t xml:space="preserve">      НДС на товары, ввозимые на территорию РФ из респ.Беларусь</t>
  </si>
  <si>
    <t xml:space="preserve">      Акцизы по товарам, производимым на территории РФ</t>
  </si>
  <si>
    <t xml:space="preserve">      НДПИ </t>
  </si>
  <si>
    <t xml:space="preserve">          из него НДПИ нефть</t>
  </si>
  <si>
    <r>
      <t xml:space="preserve">Имущественные налоги </t>
    </r>
    <r>
      <rPr>
        <sz val="8"/>
        <rFont val="Arial Cyr"/>
        <family val="0"/>
      </rPr>
      <t>(налог на имущество организаций и физических лиц, транспортный налог, земельный налог, налог на игорный бизнес)</t>
    </r>
  </si>
  <si>
    <t>в т.ч.</t>
  </si>
  <si>
    <t>Налог на имущество организаций                    в КБ  субъекта</t>
  </si>
  <si>
    <t>Государственные внебюджетные фонды( за счет ЕСН, без расходов на государственное социальное страхование)</t>
  </si>
  <si>
    <t>Государственные внебюджетные фонды( за счет налогов со специальным налоговым режимом)</t>
  </si>
  <si>
    <t>2016 год</t>
  </si>
  <si>
    <t>Январь 2016г.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</si>
</sst>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%"/>
    <numFmt numFmtId="166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164" fontId="0" fillId="0" borderId="0" xfId="0" applyNumberFormat="1" applyFill="1" applyAlignment="1">
      <alignment/>
    </xf>
    <xf numFmtId="165" fontId="3" fillId="0" borderId="10" xfId="0" applyNumberFormat="1" applyFont="1" applyFill="1" applyBorder="1" applyAlignment="1">
      <alignment/>
    </xf>
    <xf numFmtId="166" fontId="3" fillId="0" borderId="10" xfId="0" applyNumberFormat="1" applyFont="1" applyFill="1" applyBorder="1" applyAlignment="1">
      <alignment/>
    </xf>
    <xf numFmtId="165" fontId="6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3" fillId="0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/>
    </xf>
    <xf numFmtId="164" fontId="0" fillId="0" borderId="10" xfId="0" applyNumberFormat="1" applyFill="1" applyBorder="1" applyAlignment="1">
      <alignment wrapText="1" shrinkToFit="1"/>
    </xf>
    <xf numFmtId="16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wrapText="1" shrinkToFit="1"/>
    </xf>
    <xf numFmtId="0" fontId="4" fillId="0" borderId="10" xfId="0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165" fontId="5" fillId="0" borderId="10" xfId="0" applyNumberFormat="1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165" fontId="4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10" xfId="0" applyFont="1" applyFill="1" applyBorder="1" applyAlignment="1">
      <alignment wrapText="1" shrinkToFit="1"/>
    </xf>
    <xf numFmtId="164" fontId="5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 shrinkToFit="1"/>
    </xf>
    <xf numFmtId="0" fontId="7" fillId="0" borderId="10" xfId="0" applyFont="1" applyFill="1" applyBorder="1" applyAlignment="1">
      <alignment wrapText="1" shrinkToFit="1"/>
    </xf>
    <xf numFmtId="0" fontId="3" fillId="0" borderId="10" xfId="0" applyNumberFormat="1" applyFont="1" applyFill="1" applyBorder="1" applyAlignment="1">
      <alignment horizontal="right"/>
    </xf>
    <xf numFmtId="49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wrapText="1" shrinkToFit="1"/>
    </xf>
    <xf numFmtId="49" fontId="3" fillId="0" borderId="10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right"/>
    </xf>
    <xf numFmtId="2" fontId="3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wrapText="1" shrinkToFit="1"/>
    </xf>
    <xf numFmtId="0" fontId="8" fillId="0" borderId="10" xfId="0" applyFont="1" applyFill="1" applyBorder="1" applyAlignment="1">
      <alignment/>
    </xf>
    <xf numFmtId="164" fontId="42" fillId="0" borderId="0" xfId="0" applyNumberFormat="1" applyFont="1" applyFill="1" applyAlignment="1">
      <alignment/>
    </xf>
    <xf numFmtId="164" fontId="2" fillId="0" borderId="11" xfId="0" applyNumberFormat="1" applyFont="1" applyFill="1" applyBorder="1" applyAlignment="1">
      <alignment horizontal="center" wrapText="1" shrinkToFit="1"/>
    </xf>
    <xf numFmtId="164" fontId="2" fillId="0" borderId="12" xfId="0" applyNumberFormat="1" applyFont="1" applyFill="1" applyBorder="1" applyAlignment="1">
      <alignment horizontal="center" wrapText="1" shrinkToFit="1"/>
    </xf>
    <xf numFmtId="164" fontId="0" fillId="0" borderId="13" xfId="0" applyNumberFormat="1" applyFill="1" applyBorder="1" applyAlignment="1">
      <alignment horizontal="center"/>
    </xf>
    <xf numFmtId="164" fontId="0" fillId="0" borderId="14" xfId="0" applyNumberFormat="1" applyFill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 shrinkToFit="1"/>
    </xf>
    <xf numFmtId="0" fontId="2" fillId="0" borderId="12" xfId="0" applyFont="1" applyFill="1" applyBorder="1" applyAlignment="1">
      <alignment horizont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3"/>
  <sheetViews>
    <sheetView tabSelected="1" view="pageBreakPreview" zoomScaleSheetLayoutView="100" zoomScalePageLayoutView="0" workbookViewId="0" topLeftCell="A1">
      <selection activeCell="F6" sqref="F6"/>
    </sheetView>
  </sheetViews>
  <sheetFormatPr defaultColWidth="9.140625" defaultRowHeight="15"/>
  <cols>
    <col min="1" max="1" width="32.57421875" style="7" customWidth="1"/>
    <col min="2" max="2" width="13.57421875" style="1" customWidth="1"/>
    <col min="3" max="3" width="9.7109375" style="1" customWidth="1"/>
    <col min="4" max="4" width="9.421875" style="1" customWidth="1"/>
    <col min="5" max="5" width="12.57421875" style="1" customWidth="1"/>
    <col min="6" max="6" width="13.7109375" style="1" customWidth="1"/>
    <col min="7" max="7" width="13.28125" style="1" customWidth="1"/>
    <col min="8" max="8" width="9.8515625" style="1" customWidth="1"/>
    <col min="9" max="9" width="8.8515625" style="1" customWidth="1"/>
    <col min="10" max="10" width="11.140625" style="1" customWidth="1"/>
    <col min="11" max="11" width="13.8515625" style="1" customWidth="1"/>
    <col min="12" max="12" width="13.28125" style="1" customWidth="1"/>
    <col min="13" max="13" width="12.7109375" style="1" customWidth="1"/>
    <col min="14" max="14" width="12.57421875" style="7" customWidth="1"/>
    <col min="15" max="15" width="11.7109375" style="7" customWidth="1"/>
    <col min="16" max="16384" width="9.140625" style="7" customWidth="1"/>
  </cols>
  <sheetData>
    <row r="1" ht="18.75">
      <c r="B1" s="35" t="s">
        <v>0</v>
      </c>
    </row>
    <row r="3" spans="1:15" ht="12.75" customHeight="1">
      <c r="A3" s="9"/>
      <c r="B3" s="38" t="s">
        <v>1</v>
      </c>
      <c r="C3" s="39"/>
      <c r="D3" s="39"/>
      <c r="E3" s="39"/>
      <c r="F3" s="40"/>
      <c r="G3" s="38" t="s">
        <v>34</v>
      </c>
      <c r="H3" s="39"/>
      <c r="I3" s="39"/>
      <c r="J3" s="39"/>
      <c r="K3" s="40"/>
      <c r="L3" s="36" t="s">
        <v>2</v>
      </c>
      <c r="M3" s="36" t="s">
        <v>3</v>
      </c>
      <c r="N3" s="41" t="s">
        <v>4</v>
      </c>
      <c r="O3" s="36" t="s">
        <v>3</v>
      </c>
    </row>
    <row r="4" spans="1:15" ht="45">
      <c r="A4" s="9" t="s">
        <v>5</v>
      </c>
      <c r="B4" s="10" t="s">
        <v>10</v>
      </c>
      <c r="C4" s="11" t="s">
        <v>6</v>
      </c>
      <c r="D4" s="11" t="s">
        <v>7</v>
      </c>
      <c r="E4" s="10" t="s">
        <v>8</v>
      </c>
      <c r="F4" s="10" t="s">
        <v>9</v>
      </c>
      <c r="G4" s="10" t="s">
        <v>35</v>
      </c>
      <c r="H4" s="11" t="s">
        <v>6</v>
      </c>
      <c r="I4" s="11" t="s">
        <v>7</v>
      </c>
      <c r="J4" s="10" t="s">
        <v>8</v>
      </c>
      <c r="K4" s="10" t="s">
        <v>11</v>
      </c>
      <c r="L4" s="37"/>
      <c r="M4" s="37"/>
      <c r="N4" s="42"/>
      <c r="O4" s="37"/>
    </row>
    <row r="5" spans="1:15" ht="30">
      <c r="A5" s="33" t="s">
        <v>12</v>
      </c>
      <c r="B5" s="6">
        <f>B7+B8</f>
        <v>9119.48</v>
      </c>
      <c r="C5" s="6">
        <f>C7+C8</f>
        <v>3939.8</v>
      </c>
      <c r="D5" s="6">
        <f>D7+D8</f>
        <v>948.1</v>
      </c>
      <c r="E5" s="6">
        <f aca="true" t="shared" si="0" ref="E5:K5">E7+E8</f>
        <v>37.7</v>
      </c>
      <c r="F5" s="6">
        <f t="shared" si="0"/>
        <v>4193.879999999999</v>
      </c>
      <c r="G5" s="6">
        <f t="shared" si="0"/>
        <v>8459.2</v>
      </c>
      <c r="H5" s="6">
        <f t="shared" si="0"/>
        <v>3596.2</v>
      </c>
      <c r="I5" s="6">
        <f t="shared" si="0"/>
        <v>329.29999999999995</v>
      </c>
      <c r="J5" s="6">
        <f t="shared" si="0"/>
        <v>116.3</v>
      </c>
      <c r="K5" s="6">
        <f t="shared" si="0"/>
        <v>4417.4</v>
      </c>
      <c r="L5" s="2">
        <f>G5/B5</f>
        <v>0.9275967489374395</v>
      </c>
      <c r="M5" s="3">
        <f>G5-B5</f>
        <v>-660.2799999999988</v>
      </c>
      <c r="N5" s="2">
        <f>K5/F5</f>
        <v>1.053296708537202</v>
      </c>
      <c r="O5" s="3">
        <f>K5-F5</f>
        <v>223.52000000000044</v>
      </c>
    </row>
    <row r="6" spans="1:15" ht="15">
      <c r="A6" s="9" t="s">
        <v>13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2"/>
      <c r="M6" s="3"/>
      <c r="N6" s="2"/>
      <c r="O6" s="3"/>
    </row>
    <row r="7" spans="1:15" ht="30">
      <c r="A7" s="12" t="s">
        <v>14</v>
      </c>
      <c r="B7" s="6">
        <f>B10</f>
        <v>9119.4</v>
      </c>
      <c r="C7" s="6">
        <f>C10</f>
        <v>3939.8</v>
      </c>
      <c r="D7" s="6">
        <f>D10</f>
        <v>948.1</v>
      </c>
      <c r="E7" s="6">
        <f aca="true" t="shared" si="1" ref="E7:K7">E10</f>
        <v>37.7</v>
      </c>
      <c r="F7" s="6">
        <f>B7-C7-D7-E7</f>
        <v>4193.799999999999</v>
      </c>
      <c r="G7" s="6">
        <f t="shared" si="1"/>
        <v>8459.1</v>
      </c>
      <c r="H7" s="6">
        <f t="shared" si="1"/>
        <v>3596.2</v>
      </c>
      <c r="I7" s="6">
        <f t="shared" si="1"/>
        <v>329.29999999999995</v>
      </c>
      <c r="J7" s="6">
        <f t="shared" si="1"/>
        <v>116.3</v>
      </c>
      <c r="K7" s="6">
        <f t="shared" si="1"/>
        <v>4417.299999999999</v>
      </c>
      <c r="L7" s="2">
        <f>G7/B7</f>
        <v>0.9275939206526745</v>
      </c>
      <c r="M7" s="3">
        <f>G7-B7</f>
        <v>-660.2999999999993</v>
      </c>
      <c r="N7" s="2">
        <f>K7/F7</f>
        <v>1.0532929562687778</v>
      </c>
      <c r="O7" s="3">
        <f>K7-F7</f>
        <v>223.5</v>
      </c>
    </row>
    <row r="8" spans="1:15" ht="30">
      <c r="A8" s="12" t="s">
        <v>15</v>
      </c>
      <c r="B8" s="6">
        <f>B34+B35</f>
        <v>0.08</v>
      </c>
      <c r="C8" s="6">
        <f>C34+C35</f>
        <v>0</v>
      </c>
      <c r="D8" s="6">
        <f>D34+D35</f>
        <v>0</v>
      </c>
      <c r="E8" s="6">
        <v>0</v>
      </c>
      <c r="F8" s="6">
        <f>B8-C8-D8</f>
        <v>0.08</v>
      </c>
      <c r="G8" s="6">
        <f>G34+G35</f>
        <v>0.1</v>
      </c>
      <c r="H8" s="6">
        <f>H34+H35</f>
        <v>0</v>
      </c>
      <c r="I8" s="6">
        <f>I34+I35</f>
        <v>0</v>
      </c>
      <c r="J8" s="6">
        <f>J34+J35</f>
        <v>0</v>
      </c>
      <c r="K8" s="6">
        <f>G8-H8-I8</f>
        <v>0.1</v>
      </c>
      <c r="L8" s="2">
        <f>G8/B8</f>
        <v>1.25</v>
      </c>
      <c r="M8" s="3">
        <f>G8-B8</f>
        <v>0.020000000000000004</v>
      </c>
      <c r="N8" s="2">
        <f>K8/F8</f>
        <v>1.25</v>
      </c>
      <c r="O8" s="3">
        <f>K8-F8</f>
        <v>0.020000000000000004</v>
      </c>
    </row>
    <row r="9" spans="1:15" ht="1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2"/>
      <c r="M9" s="3"/>
      <c r="N9" s="2"/>
      <c r="O9" s="3"/>
    </row>
    <row r="10" spans="1:15" ht="15">
      <c r="A10" s="34" t="s">
        <v>16</v>
      </c>
      <c r="B10" s="6">
        <f>SUM(B11:B12)</f>
        <v>9119.4</v>
      </c>
      <c r="C10" s="6">
        <f>SUM(C11:C12)</f>
        <v>3939.8</v>
      </c>
      <c r="D10" s="6">
        <f>SUM(D11:D12)</f>
        <v>948.1</v>
      </c>
      <c r="E10" s="6">
        <f aca="true" t="shared" si="2" ref="E10:K10">SUM(E11:E12)</f>
        <v>37.7</v>
      </c>
      <c r="F10" s="6">
        <f t="shared" si="2"/>
        <v>4193.8</v>
      </c>
      <c r="G10" s="6">
        <f t="shared" si="2"/>
        <v>8459.1</v>
      </c>
      <c r="H10" s="6">
        <f t="shared" si="2"/>
        <v>3596.2</v>
      </c>
      <c r="I10" s="6">
        <f t="shared" si="2"/>
        <v>329.29999999999995</v>
      </c>
      <c r="J10" s="6">
        <f t="shared" si="2"/>
        <v>116.3</v>
      </c>
      <c r="K10" s="6">
        <f t="shared" si="2"/>
        <v>4417.299999999999</v>
      </c>
      <c r="L10" s="2">
        <f>G10/B10</f>
        <v>0.9275939206526745</v>
      </c>
      <c r="M10" s="3">
        <f>G10-B10</f>
        <v>-660.2999999999993</v>
      </c>
      <c r="N10" s="2">
        <f>K10/F10</f>
        <v>1.0532929562687774</v>
      </c>
      <c r="O10" s="3">
        <f>K10-F10</f>
        <v>223.4999999999991</v>
      </c>
    </row>
    <row r="11" spans="1:15" s="17" customFormat="1" ht="12.75">
      <c r="A11" s="13" t="s">
        <v>17</v>
      </c>
      <c r="B11" s="14">
        <v>7383.8</v>
      </c>
      <c r="C11" s="14">
        <v>3928</v>
      </c>
      <c r="D11" s="14">
        <v>936.5</v>
      </c>
      <c r="E11" s="14">
        <v>0</v>
      </c>
      <c r="F11" s="14">
        <f>B11-C11-D11-E11</f>
        <v>2519.3</v>
      </c>
      <c r="G11" s="14">
        <v>7242.9</v>
      </c>
      <c r="H11" s="14">
        <v>3583.5</v>
      </c>
      <c r="I11" s="14">
        <v>848.3</v>
      </c>
      <c r="J11" s="14">
        <v>0</v>
      </c>
      <c r="K11" s="14">
        <v>2811.2</v>
      </c>
      <c r="L11" s="15">
        <f>G11/B11</f>
        <v>0.9809176846610146</v>
      </c>
      <c r="M11" s="16">
        <f>G11-B11</f>
        <v>-140.90000000000055</v>
      </c>
      <c r="N11" s="15">
        <f>K11/F11</f>
        <v>1.1158655181994996</v>
      </c>
      <c r="O11" s="16">
        <f>K11-F11</f>
        <v>291.89999999999964</v>
      </c>
    </row>
    <row r="12" spans="1:15" ht="15">
      <c r="A12" s="18" t="s">
        <v>18</v>
      </c>
      <c r="B12" s="11">
        <v>1735.6</v>
      </c>
      <c r="C12" s="11">
        <v>11.8</v>
      </c>
      <c r="D12" s="11">
        <v>11.6</v>
      </c>
      <c r="E12" s="11">
        <v>37.7</v>
      </c>
      <c r="F12" s="19">
        <f>B12-C12-D12-E12</f>
        <v>1674.5</v>
      </c>
      <c r="G12" s="11">
        <v>1216.2</v>
      </c>
      <c r="H12" s="11">
        <v>12.7</v>
      </c>
      <c r="I12" s="11">
        <v>-519</v>
      </c>
      <c r="J12" s="11">
        <v>116.3</v>
      </c>
      <c r="K12" s="11">
        <v>1606.1</v>
      </c>
      <c r="L12" s="2">
        <f>G12/B12</f>
        <v>0.7007374971191519</v>
      </c>
      <c r="M12" s="3">
        <f>G12-B12</f>
        <v>-519.3999999999999</v>
      </c>
      <c r="N12" s="2">
        <f>K12/F12</f>
        <v>0.9591519856673634</v>
      </c>
      <c r="O12" s="3">
        <f>K12-F12</f>
        <v>-68.40000000000009</v>
      </c>
    </row>
    <row r="13" spans="1:15" ht="15">
      <c r="A13" s="18" t="s">
        <v>19</v>
      </c>
      <c r="B13" s="11">
        <v>453.7</v>
      </c>
      <c r="C13" s="11">
        <v>4.5</v>
      </c>
      <c r="D13" s="11">
        <v>2.9</v>
      </c>
      <c r="E13" s="11">
        <v>0</v>
      </c>
      <c r="F13" s="19">
        <f>B13-C13-D13-E13</f>
        <v>446.3</v>
      </c>
      <c r="G13" s="11">
        <v>516.5</v>
      </c>
      <c r="H13" s="11">
        <v>5.1</v>
      </c>
      <c r="I13" s="11">
        <v>3.3</v>
      </c>
      <c r="J13" s="11">
        <v>0</v>
      </c>
      <c r="K13" s="11">
        <f>G13-H13-I13</f>
        <v>508.09999999999997</v>
      </c>
      <c r="L13" s="2">
        <f>G13/B13</f>
        <v>1.1384174564690324</v>
      </c>
      <c r="M13" s="3">
        <f>G13-B13</f>
        <v>62.80000000000001</v>
      </c>
      <c r="N13" s="2">
        <f>K13/F13</f>
        <v>1.1384718799014115</v>
      </c>
      <c r="O13" s="3">
        <f>K13-F13</f>
        <v>61.799999999999955</v>
      </c>
    </row>
    <row r="14" spans="1:15" ht="15">
      <c r="A14" s="9" t="s">
        <v>20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2"/>
      <c r="M14" s="3"/>
      <c r="N14" s="2"/>
      <c r="O14" s="3"/>
    </row>
    <row r="15" spans="1:15" ht="12" customHeight="1">
      <c r="A15" s="5" t="s">
        <v>21</v>
      </c>
      <c r="B15" s="6">
        <f>SUM(B16:B17)</f>
        <v>300.4</v>
      </c>
      <c r="C15" s="6">
        <f>SUM(C16:C17)</f>
        <v>0</v>
      </c>
      <c r="D15" s="6">
        <f>SUM(D16:D17)</f>
        <v>0</v>
      </c>
      <c r="E15" s="6">
        <f aca="true" t="shared" si="3" ref="E15:J15">SUM(E16:E17)</f>
        <v>37.7</v>
      </c>
      <c r="F15" s="6">
        <f t="shared" si="3"/>
        <v>262.7</v>
      </c>
      <c r="G15" s="6">
        <f t="shared" si="3"/>
        <v>-254.8</v>
      </c>
      <c r="H15" s="6">
        <f t="shared" si="3"/>
        <v>0</v>
      </c>
      <c r="I15" s="6">
        <f t="shared" si="3"/>
        <v>-532.1</v>
      </c>
      <c r="J15" s="6">
        <f t="shared" si="3"/>
        <v>116.3</v>
      </c>
      <c r="K15" s="6">
        <f>SUM(K16:K17)</f>
        <v>161.00000000000003</v>
      </c>
      <c r="L15" s="2"/>
      <c r="M15" s="3">
        <f>G15-B15</f>
        <v>-555.2</v>
      </c>
      <c r="N15" s="2">
        <f>K15/F15</f>
        <v>0.612866387514275</v>
      </c>
      <c r="O15" s="3">
        <f>K15-F15</f>
        <v>-101.69999999999996</v>
      </c>
    </row>
    <row r="16" spans="1:15" s="17" customFormat="1" ht="12.75">
      <c r="A16" s="13" t="s">
        <v>17</v>
      </c>
      <c r="B16" s="14">
        <v>21</v>
      </c>
      <c r="C16" s="14">
        <v>0</v>
      </c>
      <c r="D16" s="14">
        <v>0</v>
      </c>
      <c r="E16" s="14">
        <v>0</v>
      </c>
      <c r="F16" s="14">
        <f>B16-C16-D16-E16</f>
        <v>21</v>
      </c>
      <c r="G16" s="14">
        <v>44.7</v>
      </c>
      <c r="H16" s="14">
        <v>0</v>
      </c>
      <c r="I16" s="14">
        <v>0</v>
      </c>
      <c r="J16" s="14">
        <v>0</v>
      </c>
      <c r="K16" s="14">
        <f>G16-H16-I16-J16</f>
        <v>44.7</v>
      </c>
      <c r="L16" s="20">
        <f>G16/B16</f>
        <v>2.1285714285714286</v>
      </c>
      <c r="M16" s="16">
        <f>G16-B16</f>
        <v>23.700000000000003</v>
      </c>
      <c r="N16" s="20">
        <f>K16/F16</f>
        <v>2.1285714285714286</v>
      </c>
      <c r="O16" s="16">
        <f>K16-F16</f>
        <v>23.700000000000003</v>
      </c>
    </row>
    <row r="17" spans="1:15" ht="15">
      <c r="A17" s="18" t="s">
        <v>18</v>
      </c>
      <c r="B17" s="11">
        <v>279.4</v>
      </c>
      <c r="C17" s="11">
        <v>0</v>
      </c>
      <c r="D17" s="11">
        <v>0</v>
      </c>
      <c r="E17" s="11">
        <v>37.7</v>
      </c>
      <c r="F17" s="19">
        <f>B17-C17-D17-E17</f>
        <v>241.7</v>
      </c>
      <c r="G17" s="11">
        <v>-299.5</v>
      </c>
      <c r="H17" s="11">
        <v>0</v>
      </c>
      <c r="I17" s="11">
        <v>-532.1</v>
      </c>
      <c r="J17" s="11">
        <v>116.3</v>
      </c>
      <c r="K17" s="11">
        <f>G17-H17-I17-J17</f>
        <v>116.30000000000003</v>
      </c>
      <c r="L17" s="4"/>
      <c r="M17" s="3">
        <f>G17-B17</f>
        <v>-578.9</v>
      </c>
      <c r="N17" s="4">
        <f>K17/F17</f>
        <v>0.48117501034340104</v>
      </c>
      <c r="O17" s="3">
        <f>K17-F17</f>
        <v>-125.39999999999996</v>
      </c>
    </row>
    <row r="18" spans="1:15" s="22" customFormat="1" ht="18.75" customHeight="1">
      <c r="A18" s="5" t="s">
        <v>22</v>
      </c>
      <c r="B18" s="6">
        <v>840.1</v>
      </c>
      <c r="C18" s="6">
        <v>11.1</v>
      </c>
      <c r="D18" s="6">
        <v>11.6</v>
      </c>
      <c r="E18" s="6">
        <v>0</v>
      </c>
      <c r="F18" s="21">
        <f>B18-C18-D18-E18</f>
        <v>817.4</v>
      </c>
      <c r="G18" s="6">
        <v>869.8</v>
      </c>
      <c r="H18" s="6">
        <v>11.9</v>
      </c>
      <c r="I18" s="6">
        <v>13.1</v>
      </c>
      <c r="J18" s="6"/>
      <c r="K18" s="11">
        <f>G18-H18-I18</f>
        <v>844.8</v>
      </c>
      <c r="L18" s="4">
        <f>G18/B18</f>
        <v>1.035352934174503</v>
      </c>
      <c r="M18" s="3">
        <f>G18-B18</f>
        <v>29.699999999999932</v>
      </c>
      <c r="N18" s="4">
        <f>K18/F18</f>
        <v>1.033520919990213</v>
      </c>
      <c r="O18" s="3">
        <f>K18-F18</f>
        <v>27.399999999999977</v>
      </c>
    </row>
    <row r="19" spans="1:15" ht="15">
      <c r="A19" s="5" t="s">
        <v>23</v>
      </c>
      <c r="B19" s="11"/>
      <c r="C19" s="11"/>
      <c r="D19" s="11"/>
      <c r="E19" s="11"/>
      <c r="F19" s="11"/>
      <c r="G19" s="11"/>
      <c r="H19" s="11"/>
      <c r="I19" s="11"/>
      <c r="J19" s="11"/>
      <c r="K19" s="11">
        <f>G19-H19-I19</f>
        <v>0</v>
      </c>
      <c r="L19" s="2"/>
      <c r="M19" s="3"/>
      <c r="N19" s="2"/>
      <c r="O19" s="3"/>
    </row>
    <row r="20" spans="1:15" ht="15">
      <c r="A20" s="18" t="s">
        <v>18</v>
      </c>
      <c r="B20" s="11">
        <v>183</v>
      </c>
      <c r="C20" s="11">
        <v>0</v>
      </c>
      <c r="D20" s="11">
        <v>0</v>
      </c>
      <c r="E20" s="11"/>
      <c r="F20" s="11">
        <f aca="true" t="shared" si="4" ref="F20:F33">B20-C20-D20-E20</f>
        <v>183</v>
      </c>
      <c r="G20" s="11">
        <v>185.6</v>
      </c>
      <c r="H20" s="11">
        <v>0</v>
      </c>
      <c r="I20" s="11">
        <v>0</v>
      </c>
      <c r="J20" s="11"/>
      <c r="K20" s="6">
        <f>G20-H20-I20-J20</f>
        <v>185.6</v>
      </c>
      <c r="L20" s="2">
        <f aca="true" t="shared" si="5" ref="L20:L30">G20/B20</f>
        <v>1.014207650273224</v>
      </c>
      <c r="M20" s="3">
        <f aca="true" t="shared" si="6" ref="M20:M30">G20-B20</f>
        <v>2.5999999999999943</v>
      </c>
      <c r="N20" s="2">
        <f aca="true" t="shared" si="7" ref="N20:N30">K20/F20</f>
        <v>1.014207650273224</v>
      </c>
      <c r="O20" s="3">
        <f aca="true" t="shared" si="8" ref="O20:O30">K20-F20</f>
        <v>2.5999999999999943</v>
      </c>
    </row>
    <row r="21" spans="1:15" s="17" customFormat="1" ht="12.75">
      <c r="A21" s="23" t="s">
        <v>24</v>
      </c>
      <c r="B21" s="24">
        <v>2869.8</v>
      </c>
      <c r="C21" s="24">
        <v>1231.6</v>
      </c>
      <c r="D21" s="24">
        <v>206.6</v>
      </c>
      <c r="E21" s="24"/>
      <c r="F21" s="24">
        <f t="shared" si="4"/>
        <v>1431.6000000000004</v>
      </c>
      <c r="G21" s="24">
        <v>3230.8</v>
      </c>
      <c r="H21" s="24">
        <v>1257.3</v>
      </c>
      <c r="I21" s="24">
        <v>220</v>
      </c>
      <c r="J21" s="24"/>
      <c r="K21" s="24">
        <v>1753.4</v>
      </c>
      <c r="L21" s="15">
        <f t="shared" si="5"/>
        <v>1.1257927381699073</v>
      </c>
      <c r="M21" s="16">
        <f t="shared" si="6"/>
        <v>361</v>
      </c>
      <c r="N21" s="15">
        <f t="shared" si="7"/>
        <v>1.224783459066778</v>
      </c>
      <c r="O21" s="16">
        <f t="shared" si="8"/>
        <v>321.7999999999997</v>
      </c>
    </row>
    <row r="22" spans="1:15" s="17" customFormat="1" ht="38.25">
      <c r="A22" s="23" t="s">
        <v>25</v>
      </c>
      <c r="B22" s="24">
        <v>5.1</v>
      </c>
      <c r="C22" s="24">
        <v>0</v>
      </c>
      <c r="D22" s="24">
        <v>0</v>
      </c>
      <c r="E22" s="24"/>
      <c r="F22" s="24">
        <f t="shared" si="4"/>
        <v>5.1</v>
      </c>
      <c r="G22" s="24">
        <v>8.3</v>
      </c>
      <c r="H22" s="24">
        <v>0</v>
      </c>
      <c r="I22" s="24">
        <v>0</v>
      </c>
      <c r="J22" s="24"/>
      <c r="K22" s="24">
        <f>G22-H22-I22</f>
        <v>8.3</v>
      </c>
      <c r="L22" s="15">
        <f t="shared" si="5"/>
        <v>1.627450980392157</v>
      </c>
      <c r="M22" s="16">
        <f t="shared" si="6"/>
        <v>3.200000000000001</v>
      </c>
      <c r="N22" s="15">
        <f t="shared" si="7"/>
        <v>1.627450980392157</v>
      </c>
      <c r="O22" s="16">
        <f t="shared" si="8"/>
        <v>3.200000000000001</v>
      </c>
    </row>
    <row r="23" spans="1:15" ht="24" customHeight="1">
      <c r="A23" s="25" t="s">
        <v>26</v>
      </c>
      <c r="B23" s="6">
        <f>SUM(B24:B25)</f>
        <v>343.4</v>
      </c>
      <c r="C23" s="6">
        <f>SUM(C24:C25)</f>
        <v>0</v>
      </c>
      <c r="D23" s="6">
        <f>SUM(D24:D25)</f>
        <v>0</v>
      </c>
      <c r="E23" s="6">
        <f aca="true" t="shared" si="9" ref="E23:J23">SUM(E24:E25)</f>
        <v>0</v>
      </c>
      <c r="F23" s="6">
        <f t="shared" si="4"/>
        <v>343.4</v>
      </c>
      <c r="G23" s="6">
        <f t="shared" si="9"/>
        <v>322.3</v>
      </c>
      <c r="H23" s="6">
        <f t="shared" si="9"/>
        <v>0</v>
      </c>
      <c r="I23" s="6">
        <f t="shared" si="9"/>
        <v>0</v>
      </c>
      <c r="J23" s="6">
        <f t="shared" si="9"/>
        <v>0</v>
      </c>
      <c r="K23" s="6">
        <f>SUM(K24:K25)</f>
        <v>322.3</v>
      </c>
      <c r="L23" s="2">
        <f t="shared" si="5"/>
        <v>0.9385556202679093</v>
      </c>
      <c r="M23" s="3">
        <f t="shared" si="6"/>
        <v>-21.099999999999966</v>
      </c>
      <c r="N23" s="2">
        <f t="shared" si="7"/>
        <v>0.9385556202679093</v>
      </c>
      <c r="O23" s="3">
        <f t="shared" si="8"/>
        <v>-21.099999999999966</v>
      </c>
    </row>
    <row r="24" spans="1:15" s="17" customFormat="1" ht="12.75">
      <c r="A24" s="13" t="s">
        <v>17</v>
      </c>
      <c r="B24" s="14">
        <v>0</v>
      </c>
      <c r="C24" s="14">
        <v>0</v>
      </c>
      <c r="D24" s="14">
        <v>0</v>
      </c>
      <c r="E24" s="14"/>
      <c r="F24" s="14">
        <f t="shared" si="4"/>
        <v>0</v>
      </c>
      <c r="G24" s="14">
        <v>-0.2</v>
      </c>
      <c r="H24" s="14">
        <v>0</v>
      </c>
      <c r="I24" s="14">
        <v>0</v>
      </c>
      <c r="J24" s="14"/>
      <c r="K24" s="14">
        <f>G24-H24-I24</f>
        <v>-0.2</v>
      </c>
      <c r="L24" s="20"/>
      <c r="M24" s="16">
        <f t="shared" si="6"/>
        <v>-0.2</v>
      </c>
      <c r="N24" s="20"/>
      <c r="O24" s="16">
        <f t="shared" si="8"/>
        <v>-0.2</v>
      </c>
    </row>
    <row r="25" spans="1:15" ht="15">
      <c r="A25" s="18" t="s">
        <v>18</v>
      </c>
      <c r="B25" s="11">
        <v>343.4</v>
      </c>
      <c r="C25" s="11">
        <v>0</v>
      </c>
      <c r="D25" s="11">
        <v>0</v>
      </c>
      <c r="E25" s="11"/>
      <c r="F25" s="19">
        <f t="shared" si="4"/>
        <v>343.4</v>
      </c>
      <c r="G25" s="11">
        <v>322.5</v>
      </c>
      <c r="H25" s="11">
        <v>0</v>
      </c>
      <c r="I25" s="11">
        <v>0</v>
      </c>
      <c r="J25" s="11"/>
      <c r="K25" s="11">
        <f>G25-H25-I25</f>
        <v>322.5</v>
      </c>
      <c r="L25" s="4">
        <f t="shared" si="5"/>
        <v>0.9391380314502039</v>
      </c>
      <c r="M25" s="3">
        <f t="shared" si="6"/>
        <v>-20.899999999999977</v>
      </c>
      <c r="N25" s="4">
        <f t="shared" si="7"/>
        <v>0.9391380314502039</v>
      </c>
      <c r="O25" s="3">
        <f t="shared" si="8"/>
        <v>-20.899999999999977</v>
      </c>
    </row>
    <row r="26" spans="1:15" ht="15">
      <c r="A26" s="5" t="s">
        <v>27</v>
      </c>
      <c r="B26" s="6">
        <f>SUM(B27:B28)</f>
        <v>4477.200000000001</v>
      </c>
      <c r="C26" s="6">
        <f>SUM(C27:C28)</f>
        <v>2697</v>
      </c>
      <c r="D26" s="6">
        <f>SUM(D27:D28)</f>
        <v>729.9</v>
      </c>
      <c r="E26" s="6">
        <f aca="true" t="shared" si="10" ref="E26:J26">SUM(E27:E28)</f>
        <v>0</v>
      </c>
      <c r="F26" s="6">
        <f t="shared" si="4"/>
        <v>1050.3000000000006</v>
      </c>
      <c r="G26" s="6">
        <f t="shared" si="10"/>
        <v>3947.7999999999997</v>
      </c>
      <c r="H26" s="6">
        <f t="shared" si="10"/>
        <v>2327</v>
      </c>
      <c r="I26" s="6">
        <f t="shared" si="10"/>
        <v>628.2</v>
      </c>
      <c r="J26" s="6">
        <f t="shared" si="10"/>
        <v>0</v>
      </c>
      <c r="K26" s="6">
        <f>SUM(K27:K28)</f>
        <v>992.5999999999996</v>
      </c>
      <c r="L26" s="2">
        <f t="shared" si="5"/>
        <v>0.8817564549271865</v>
      </c>
      <c r="M26" s="3">
        <f t="shared" si="6"/>
        <v>-529.400000000001</v>
      </c>
      <c r="N26" s="2">
        <f t="shared" si="7"/>
        <v>0.9450633152432628</v>
      </c>
      <c r="O26" s="3">
        <f t="shared" si="8"/>
        <v>-57.70000000000107</v>
      </c>
    </row>
    <row r="27" spans="1:15" s="17" customFormat="1" ht="12.75">
      <c r="A27" s="13" t="s">
        <v>17</v>
      </c>
      <c r="B27" s="14">
        <v>4475.6</v>
      </c>
      <c r="C27" s="14">
        <v>2696.4</v>
      </c>
      <c r="D27" s="14">
        <v>729.9</v>
      </c>
      <c r="E27" s="14"/>
      <c r="F27" s="14">
        <f t="shared" si="4"/>
        <v>1049.3000000000002</v>
      </c>
      <c r="G27" s="14">
        <v>3945.7</v>
      </c>
      <c r="H27" s="14">
        <v>2326.3</v>
      </c>
      <c r="I27" s="14">
        <v>628.2</v>
      </c>
      <c r="J27" s="14"/>
      <c r="K27" s="14">
        <f>G27-H27-I27</f>
        <v>991.1999999999996</v>
      </c>
      <c r="L27" s="20">
        <f t="shared" si="5"/>
        <v>0.8816024667083742</v>
      </c>
      <c r="M27" s="16">
        <f t="shared" si="6"/>
        <v>-529.9000000000005</v>
      </c>
      <c r="N27" s="20">
        <f t="shared" si="7"/>
        <v>0.9446297531687786</v>
      </c>
      <c r="O27" s="16">
        <f t="shared" si="8"/>
        <v>-58.10000000000059</v>
      </c>
    </row>
    <row r="28" spans="1:15" ht="15">
      <c r="A28" s="18" t="s">
        <v>18</v>
      </c>
      <c r="B28" s="11">
        <v>1.6</v>
      </c>
      <c r="C28" s="11">
        <v>0.6</v>
      </c>
      <c r="D28" s="11">
        <v>0</v>
      </c>
      <c r="E28" s="11"/>
      <c r="F28" s="19">
        <f t="shared" si="4"/>
        <v>1</v>
      </c>
      <c r="G28" s="11">
        <v>2.1</v>
      </c>
      <c r="H28" s="11">
        <v>0.7</v>
      </c>
      <c r="I28" s="11">
        <v>0</v>
      </c>
      <c r="J28" s="11"/>
      <c r="K28" s="11">
        <f>G28-H28-I28</f>
        <v>1.4000000000000001</v>
      </c>
      <c r="L28" s="4">
        <f t="shared" si="5"/>
        <v>1.3125</v>
      </c>
      <c r="M28" s="3">
        <f t="shared" si="6"/>
        <v>0.5</v>
      </c>
      <c r="N28" s="4">
        <f t="shared" si="7"/>
        <v>1.4000000000000001</v>
      </c>
      <c r="O28" s="3">
        <f t="shared" si="8"/>
        <v>0.40000000000000013</v>
      </c>
    </row>
    <row r="29" spans="1:15" ht="15">
      <c r="A29" s="5" t="s">
        <v>28</v>
      </c>
      <c r="B29" s="6">
        <f>SUM(B30:B30)</f>
        <v>4303.7</v>
      </c>
      <c r="C29" s="6">
        <f>SUM(C30:C30)</f>
        <v>2696.4</v>
      </c>
      <c r="D29" s="6">
        <f>SUM(D30:D30)</f>
        <v>576.8</v>
      </c>
      <c r="E29" s="6">
        <f>SUM(E30:E30)</f>
        <v>0</v>
      </c>
      <c r="F29" s="6">
        <f t="shared" si="4"/>
        <v>1030.4999999999998</v>
      </c>
      <c r="G29" s="6">
        <f>SUM(G30:G30)</f>
        <v>3726.6</v>
      </c>
      <c r="H29" s="6">
        <f>SUM(H30:H30)</f>
        <v>2326.2</v>
      </c>
      <c r="I29" s="6">
        <f>SUM(I30:I30)</f>
        <v>437.4</v>
      </c>
      <c r="J29" s="6">
        <f>SUM(J30:J30)</f>
        <v>0</v>
      </c>
      <c r="K29" s="6">
        <f>SUM(K30:K30)</f>
        <v>963.0000000000001</v>
      </c>
      <c r="L29" s="2">
        <f t="shared" si="5"/>
        <v>0.8659060808141832</v>
      </c>
      <c r="M29" s="3">
        <f t="shared" si="6"/>
        <v>-577.0999999999999</v>
      </c>
      <c r="N29" s="2">
        <f t="shared" si="7"/>
        <v>0.9344978165938868</v>
      </c>
      <c r="O29" s="3">
        <f t="shared" si="8"/>
        <v>-67.49999999999966</v>
      </c>
    </row>
    <row r="30" spans="1:15" s="17" customFormat="1" ht="12.75">
      <c r="A30" s="13" t="s">
        <v>17</v>
      </c>
      <c r="B30" s="14">
        <v>4303.7</v>
      </c>
      <c r="C30" s="14">
        <v>2696.4</v>
      </c>
      <c r="D30" s="14">
        <v>576.8</v>
      </c>
      <c r="E30" s="14"/>
      <c r="F30" s="14">
        <f t="shared" si="4"/>
        <v>1030.4999999999998</v>
      </c>
      <c r="G30" s="14">
        <v>3726.6</v>
      </c>
      <c r="H30" s="14">
        <v>2326.2</v>
      </c>
      <c r="I30" s="14">
        <v>437.4</v>
      </c>
      <c r="J30" s="14"/>
      <c r="K30" s="14">
        <f>G30-H30-I30-J30</f>
        <v>963.0000000000001</v>
      </c>
      <c r="L30" s="20">
        <f t="shared" si="5"/>
        <v>0.8659060808141832</v>
      </c>
      <c r="M30" s="16">
        <f t="shared" si="6"/>
        <v>-577.0999999999999</v>
      </c>
      <c r="N30" s="20">
        <f t="shared" si="7"/>
        <v>0.9344978165938868</v>
      </c>
      <c r="O30" s="16">
        <f t="shared" si="8"/>
        <v>-67.49999999999966</v>
      </c>
    </row>
    <row r="31" spans="1:15" s="17" customFormat="1" ht="51" customHeight="1">
      <c r="A31" s="26" t="s">
        <v>29</v>
      </c>
      <c r="B31" s="27">
        <v>79.5</v>
      </c>
      <c r="C31" s="28"/>
      <c r="D31" s="28"/>
      <c r="E31" s="28"/>
      <c r="F31" s="6">
        <f t="shared" si="4"/>
        <v>79.5</v>
      </c>
      <c r="G31" s="6">
        <v>126</v>
      </c>
      <c r="H31" s="8"/>
      <c r="I31" s="8"/>
      <c r="J31" s="8"/>
      <c r="K31" s="6">
        <f>G31-H31-I31-J31</f>
        <v>126</v>
      </c>
      <c r="L31" s="2">
        <f>G31/B31</f>
        <v>1.5849056603773586</v>
      </c>
      <c r="M31" s="3">
        <f>G31-B31</f>
        <v>46.5</v>
      </c>
      <c r="N31" s="2">
        <f>K31/F31</f>
        <v>1.5849056603773586</v>
      </c>
      <c r="O31" s="3">
        <f>K31-F31</f>
        <v>46.5</v>
      </c>
    </row>
    <row r="32" spans="1:15" s="17" customFormat="1" ht="15">
      <c r="A32" s="29" t="s">
        <v>30</v>
      </c>
      <c r="B32" s="30"/>
      <c r="C32" s="28"/>
      <c r="D32" s="28"/>
      <c r="E32" s="28"/>
      <c r="F32" s="6"/>
      <c r="G32" s="31"/>
      <c r="H32" s="28"/>
      <c r="I32" s="28"/>
      <c r="J32" s="28"/>
      <c r="K32" s="6"/>
      <c r="L32" s="28"/>
      <c r="M32" s="3"/>
      <c r="N32" s="28"/>
      <c r="O32" s="3"/>
    </row>
    <row r="33" spans="1:15" s="17" customFormat="1" ht="23.25">
      <c r="A33" s="26" t="s">
        <v>31</v>
      </c>
      <c r="B33" s="27">
        <v>11.2</v>
      </c>
      <c r="C33" s="11">
        <v>0</v>
      </c>
      <c r="D33" s="11">
        <v>0</v>
      </c>
      <c r="E33" s="28"/>
      <c r="F33" s="6">
        <f t="shared" si="4"/>
        <v>11.2</v>
      </c>
      <c r="G33" s="27">
        <v>8.6</v>
      </c>
      <c r="H33" s="11">
        <v>0</v>
      </c>
      <c r="I33" s="11">
        <v>0</v>
      </c>
      <c r="J33" s="11">
        <v>0</v>
      </c>
      <c r="K33" s="6">
        <f>G33-H33-I33-J33</f>
        <v>8.6</v>
      </c>
      <c r="L33" s="2">
        <f>G33/B33</f>
        <v>0.7678571428571429</v>
      </c>
      <c r="M33" s="3">
        <f>G33-B33</f>
        <v>-2.5999999999999996</v>
      </c>
      <c r="N33" s="2">
        <f>K33/F33</f>
        <v>0.7678571428571429</v>
      </c>
      <c r="O33" s="3">
        <f>K33-F33</f>
        <v>-2.5999999999999996</v>
      </c>
    </row>
    <row r="34" spans="1:15" ht="50.25" customHeight="1">
      <c r="A34" s="26" t="s">
        <v>32</v>
      </c>
      <c r="B34" s="32">
        <v>0.08</v>
      </c>
      <c r="C34" s="6">
        <v>0</v>
      </c>
      <c r="D34" s="6">
        <v>0</v>
      </c>
      <c r="E34" s="6">
        <v>0</v>
      </c>
      <c r="F34" s="32">
        <f>B34-C34-D34</f>
        <v>0.08</v>
      </c>
      <c r="G34" s="6">
        <v>0.1</v>
      </c>
      <c r="H34" s="6">
        <v>0</v>
      </c>
      <c r="I34" s="6">
        <v>0</v>
      </c>
      <c r="J34" s="6">
        <v>0</v>
      </c>
      <c r="K34" s="6">
        <f>G34-H34-I34</f>
        <v>0.1</v>
      </c>
      <c r="L34" s="2">
        <f>G34/B34</f>
        <v>1.25</v>
      </c>
      <c r="M34" s="3">
        <f>G34-B34</f>
        <v>0.020000000000000004</v>
      </c>
      <c r="N34" s="2">
        <f>K34/F34</f>
        <v>1.25</v>
      </c>
      <c r="O34" s="3">
        <f>K34-F34</f>
        <v>0.020000000000000004</v>
      </c>
    </row>
    <row r="35" spans="1:15" ht="33.75" customHeight="1">
      <c r="A35" s="26" t="s">
        <v>33</v>
      </c>
      <c r="B35" s="6">
        <v>0</v>
      </c>
      <c r="C35" s="6">
        <v>0</v>
      </c>
      <c r="D35" s="6">
        <v>0</v>
      </c>
      <c r="E35" s="6">
        <v>0</v>
      </c>
      <c r="F35" s="6">
        <f>B35-C35-D35-E35</f>
        <v>0</v>
      </c>
      <c r="G35" s="6">
        <v>0</v>
      </c>
      <c r="H35" s="6">
        <v>0</v>
      </c>
      <c r="I35" s="6">
        <v>0</v>
      </c>
      <c r="J35" s="6">
        <v>0</v>
      </c>
      <c r="K35" s="6">
        <f>G35-H35-I35-J35</f>
        <v>0</v>
      </c>
      <c r="L35" s="2"/>
      <c r="M35" s="3">
        <f>G35-B35</f>
        <v>0</v>
      </c>
      <c r="N35" s="2"/>
      <c r="O35" s="3">
        <f>K35-F35</f>
        <v>0</v>
      </c>
    </row>
    <row r="49" spans="2:13" ht="1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2:13" ht="1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2:13" ht="1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2:13" ht="1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2:13" ht="1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2:13" ht="1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2:13" ht="1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2:13" ht="1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2:13" ht="1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2:13" ht="15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2:13" ht="1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2:13" ht="1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2:13" ht="1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2:13" ht="1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2:13" ht="1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2:13" ht="1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2:13" ht="1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2:13" ht="1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2:13" ht="1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</row>
    <row r="68" spans="2:13" ht="1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2:13" ht="1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2:13" ht="1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2:13" ht="1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5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2:13" ht="15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2:13" ht="15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2:13" ht="15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2:13" ht="1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2:13" ht="15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2:13" ht="15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2:13" ht="1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2:13" ht="1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2:13" ht="15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2:13" ht="1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2:13" ht="1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2:13" ht="1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2:13" ht="1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2:13" ht="1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2:13" ht="1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2:13" ht="1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2:13" ht="1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2:13" ht="1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2:13" ht="1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2:13" ht="1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2:13" ht="1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2:13" ht="1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2:13" ht="1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2:13" ht="1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2:13" ht="1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2:13" ht="1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2:13" ht="1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2:13" ht="1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2:13" ht="1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2:13" ht="1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2:13" ht="1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2:13" ht="1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2:13" ht="1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2:13" ht="1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2:13" ht="1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2:13" ht="1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2:13" ht="1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2:13" ht="1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2:13" ht="1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2:13" ht="1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2:13" ht="1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2:13" ht="1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2:13" ht="15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2:13" ht="15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2:13" ht="15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2:13" ht="15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2:13" ht="15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2:13" ht="15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2:13" ht="15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2:13" ht="15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2:13" ht="15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2:13" ht="15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2:13" ht="15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2:13" ht="15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2:13" ht="15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2:13" ht="15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2:13" ht="15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2:13" ht="15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2:13" ht="15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2:13" ht="15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2:13" ht="15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2:13" ht="15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2:13" ht="15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2:13" ht="15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2:13" ht="15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2:13" ht="15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2:13" ht="15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2:13" ht="15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2:13" ht="15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2:13" ht="15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2:13" ht="1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2:13" ht="15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2:13" ht="15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2:13" ht="15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2:13" ht="15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2:13" ht="15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2:13" ht="15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2:13" ht="15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2:13" ht="15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2:13" ht="1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2:13" ht="15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2:13" ht="15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2:13" ht="15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2:13" ht="15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2:13" ht="15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2:13" ht="15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</row>
    <row r="159" spans="2:13" ht="15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2:13" ht="15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2:13" ht="15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</row>
    <row r="162" spans="2:13" ht="15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2:13" ht="15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2:13" ht="15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</row>
    <row r="165" spans="2:13" ht="15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</row>
    <row r="166" spans="2:13" ht="15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</row>
    <row r="167" spans="2:13" ht="15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</row>
    <row r="168" spans="2:13" ht="15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</row>
    <row r="169" spans="2:13" ht="15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</row>
    <row r="170" spans="2:13" ht="15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</row>
    <row r="171" spans="2:13" ht="15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</row>
    <row r="172" spans="2:13" ht="15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2:13" ht="15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2:13" ht="15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2:13" ht="15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2:13" ht="15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2:13" ht="15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2:13" ht="15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2:13" ht="15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2:13" ht="15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</row>
    <row r="181" spans="2:13" ht="15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2:13" ht="15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2:13" ht="15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2:13" ht="15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2:13" ht="15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</row>
    <row r="186" spans="2:13" ht="15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</row>
    <row r="187" spans="2:13" ht="15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</row>
    <row r="188" spans="2:13" ht="15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</row>
    <row r="189" spans="2:13" ht="15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</row>
    <row r="190" spans="2:13" ht="15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</row>
    <row r="191" spans="2:13" ht="15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</row>
    <row r="192" spans="2:13" ht="15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</row>
    <row r="193" spans="2:13" ht="15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</row>
    <row r="194" spans="2:13" ht="15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</row>
    <row r="195" spans="2:13" ht="15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2:13" ht="15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</row>
    <row r="197" spans="2:13" ht="15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</row>
    <row r="198" spans="2:13" ht="15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</row>
    <row r="199" spans="2:13" ht="15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</row>
    <row r="200" spans="2:13" ht="15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</row>
    <row r="201" spans="2:13" ht="15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</row>
    <row r="202" spans="2:13" ht="15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</row>
    <row r="203" spans="2:13" ht="15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2:13" ht="15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</row>
    <row r="205" spans="2:13" ht="15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2:13" ht="15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2:13" ht="15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2:13" ht="15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</row>
    <row r="209" spans="2:13" ht="15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</row>
    <row r="210" spans="2:13" ht="15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</row>
    <row r="211" spans="2:13" ht="15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</row>
    <row r="212" spans="2:13" ht="15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</row>
    <row r="213" spans="2:13" ht="15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</row>
    <row r="214" spans="2:13" ht="15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</row>
    <row r="215" spans="2:13" ht="15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</row>
    <row r="216" spans="2:13" ht="15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</row>
    <row r="217" spans="2:13" ht="15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</row>
    <row r="218" spans="2:13" ht="15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</row>
    <row r="219" spans="2:13" ht="15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</row>
    <row r="220" spans="2:13" ht="15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</row>
    <row r="221" spans="2:13" ht="15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</row>
    <row r="222" spans="2:13" ht="15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</row>
    <row r="223" spans="2:13" ht="15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</row>
    <row r="224" spans="2:13" ht="15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</row>
    <row r="225" spans="2:13" ht="15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</row>
    <row r="226" spans="2:13" ht="15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</row>
    <row r="227" spans="2:13" ht="15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</row>
    <row r="228" spans="2:13" ht="15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</row>
    <row r="229" spans="2:13" ht="15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</row>
    <row r="230" spans="2:13" ht="15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</row>
    <row r="231" spans="2:13" ht="15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</row>
    <row r="232" spans="2:13" ht="15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</row>
    <row r="233" spans="2:13" ht="15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</row>
    <row r="234" spans="2:13" ht="15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</row>
    <row r="235" spans="2:13" ht="15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</row>
    <row r="236" spans="2:13" ht="15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</row>
    <row r="237" spans="2:13" ht="15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</row>
    <row r="238" spans="2:13" ht="15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</row>
    <row r="239" spans="2:13" ht="15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</row>
    <row r="240" spans="2:13" ht="15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</row>
    <row r="241" spans="2:13" ht="15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</row>
    <row r="242" spans="2:13" ht="15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</row>
    <row r="243" spans="2:13" ht="15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</row>
    <row r="244" spans="2:13" ht="15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</row>
    <row r="245" spans="2:13" ht="15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2:13" ht="15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</row>
    <row r="247" spans="2:13" ht="15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</row>
    <row r="248" spans="2:13" ht="15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</row>
    <row r="249" spans="2:13" ht="15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</row>
    <row r="250" spans="2:13" ht="15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</row>
    <row r="251" spans="2:13" ht="15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</row>
    <row r="252" spans="2:13" ht="15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</row>
    <row r="253" spans="2:13" ht="15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</row>
    <row r="254" spans="2:13" ht="15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</row>
    <row r="255" spans="2:13" ht="15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</row>
    <row r="256" spans="2:13" ht="15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</row>
    <row r="257" spans="2:13" ht="15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</row>
    <row r="258" spans="2:13" ht="15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</row>
    <row r="259" spans="2:13" ht="15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</row>
    <row r="260" spans="2:13" ht="15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</row>
    <row r="261" spans="2:13" ht="15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</row>
    <row r="262" spans="2:13" ht="15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</row>
    <row r="263" spans="2:13" ht="15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</row>
    <row r="264" spans="2:13" ht="15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</row>
    <row r="265" spans="2:13" ht="15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</row>
    <row r="266" spans="2:13" ht="15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</row>
    <row r="267" spans="2:13" ht="15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</row>
    <row r="268" spans="2:13" ht="15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</row>
    <row r="269" spans="2:13" ht="15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</row>
    <row r="270" spans="2:13" ht="15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</row>
    <row r="271" spans="2:13" ht="15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</row>
    <row r="272" spans="2:13" ht="15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</row>
    <row r="273" spans="2:13" ht="15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</row>
    <row r="274" spans="2:13" ht="15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</row>
    <row r="275" spans="2:13" ht="15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</row>
    <row r="276" spans="2:13" ht="15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</row>
    <row r="277" spans="2:13" ht="15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</row>
    <row r="278" spans="2:13" ht="15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</row>
    <row r="279" spans="2:13" ht="15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</row>
    <row r="280" spans="2:13" ht="15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</row>
    <row r="281" spans="2:13" ht="15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</row>
    <row r="282" spans="2:13" ht="15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</row>
    <row r="283" spans="2:13" ht="15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</row>
    <row r="284" spans="2:13" ht="15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</row>
    <row r="285" spans="2:13" ht="15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</row>
    <row r="286" spans="2:13" ht="15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</row>
    <row r="287" spans="2:13" ht="15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</row>
    <row r="288" spans="2:13" ht="15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</row>
    <row r="289" spans="2:13" ht="15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</row>
    <row r="290" spans="2:13" ht="15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</row>
    <row r="291" spans="2:13" ht="15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</row>
    <row r="292" spans="2:13" ht="15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</row>
    <row r="293" spans="2:13" ht="15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</row>
    <row r="294" spans="2:13" ht="15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</row>
    <row r="295" spans="2:13" ht="15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</row>
    <row r="296" spans="2:13" ht="15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</row>
    <row r="297" spans="2:13" ht="15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</row>
    <row r="298" spans="2:13" ht="15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</row>
    <row r="299" spans="2:13" ht="15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</row>
    <row r="300" spans="2:13" ht="15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</row>
    <row r="301" spans="2:13" ht="15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</row>
    <row r="302" spans="2:13" ht="15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</row>
    <row r="303" spans="2:13" ht="15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</row>
    <row r="304" spans="2:13" ht="15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</row>
    <row r="305" spans="2:13" ht="15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</row>
    <row r="306" spans="2:13" ht="15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</row>
    <row r="307" spans="2:13" ht="15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</row>
    <row r="308" spans="2:13" ht="15"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</row>
    <row r="309" spans="2:13" ht="15"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</row>
    <row r="310" spans="2:13" ht="15"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</row>
    <row r="311" spans="2:13" ht="15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</row>
    <row r="312" spans="2:13" ht="15"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</row>
    <row r="313" spans="2:13" ht="15"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</row>
    <row r="314" spans="2:13" ht="15"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</row>
    <row r="315" spans="2:13" ht="15"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</row>
    <row r="316" spans="2:13" ht="15"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</row>
    <row r="317" spans="2:13" ht="15"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</row>
    <row r="318" spans="2:13" ht="15"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</row>
    <row r="319" spans="2:13" ht="15"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</row>
    <row r="320" spans="2:13" ht="15"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</row>
    <row r="321" spans="2:13" ht="15"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</row>
    <row r="322" spans="2:13" ht="15"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</row>
    <row r="323" spans="2:13" ht="15"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</row>
    <row r="324" spans="2:13" ht="15"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</row>
    <row r="325" spans="2:13" ht="15"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</row>
    <row r="326" spans="2:13" ht="15"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</row>
    <row r="327" spans="2:13" ht="15"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</row>
    <row r="328" spans="2:13" ht="15"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</row>
    <row r="329" spans="2:13" ht="15"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</row>
    <row r="330" spans="2:13" ht="15"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</row>
    <row r="331" spans="2:13" ht="15"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</row>
    <row r="332" spans="2:13" ht="15"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</row>
    <row r="333" spans="2:13" ht="15"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</row>
    <row r="334" spans="2:13" ht="15"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</row>
    <row r="335" spans="2:13" ht="15"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</row>
    <row r="336" spans="2:13" ht="15"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</row>
    <row r="337" spans="2:13" ht="15"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</row>
    <row r="338" spans="2:13" ht="15"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</row>
    <row r="339" spans="2:13" ht="15"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</row>
    <row r="340" spans="2:13" ht="15"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</row>
    <row r="341" spans="2:13" ht="15"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</row>
    <row r="342" spans="2:13" ht="15"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</row>
    <row r="343" spans="2:13" ht="15"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</row>
    <row r="344" spans="2:13" ht="15"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</row>
    <row r="345" spans="2:13" ht="15"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</row>
    <row r="346" spans="2:13" ht="15"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</row>
    <row r="347" spans="2:13" ht="15"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</row>
    <row r="348" spans="2:13" ht="15"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</row>
    <row r="349" spans="2:13" ht="15"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</row>
    <row r="350" spans="2:13" ht="15"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</row>
    <row r="351" spans="2:13" ht="15"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</row>
    <row r="352" spans="2:13" ht="15"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</row>
    <row r="353" spans="2:13" ht="15"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</row>
  </sheetData>
  <sheetProtection/>
  <mergeCells count="6">
    <mergeCell ref="O3:O4"/>
    <mergeCell ref="B3:F3"/>
    <mergeCell ref="G3:K3"/>
    <mergeCell ref="L3:L4"/>
    <mergeCell ref="M3:M4"/>
    <mergeCell ref="N3:N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УФНС России по Томской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Крестинина Елена Алексеевна</dc:creator>
  <cp:keywords/>
  <dc:description/>
  <cp:lastModifiedBy>Мартынова Наталья Валентиновна</cp:lastModifiedBy>
  <cp:lastPrinted>2016-02-12T04:30:45Z</cp:lastPrinted>
  <dcterms:created xsi:type="dcterms:W3CDTF">2016-02-11T14:21:23Z</dcterms:created>
  <dcterms:modified xsi:type="dcterms:W3CDTF">2016-02-25T05:09:06Z</dcterms:modified>
  <cp:category/>
  <cp:version/>
  <cp:contentType/>
  <cp:contentStatus/>
</cp:coreProperties>
</file>