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<sst xmlns="http://schemas.openxmlformats.org/spreadsheetml/2006/main" count="60" uniqueCount="41">
  <si>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</si>
  <si>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</si>
  <si>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</si>
  <si>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</si>
  <si>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</si>
  <si>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</si>
  <si>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</si>
  <si>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</si>
  <si>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</si>
  <si>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</si>
  <si>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</si>
  <si>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</si>
  <si>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</si>
  <si>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</si>
  <si>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</si>
  <si>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</si>
  <si>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</si>
  <si>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</si>
  <si>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</si>
  <si>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</si>
  <si>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</si>
  <si>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</si>
  <si>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</si>
  <si>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</si>
  <si>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</si>
  <si>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</si>
  <si>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</si>
  <si>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</si>
  <si>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</si>
  <si>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</si>
  <si>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</si>
  <si>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</si>
  <si>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</si>
  <si>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</si>
  <si>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</si>
  <si>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</si>
  <si>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1.1. Открытые конкурсы в электронной форме</t>
  </si>
  <si>
    <t>c 01.01.2021 по 31.03.2021</t>
  </si>
  <si>
    <t>без ед.поставщика и малого объема</t>
  </si>
  <si>
    <t>5. Закупки у единственного поставщика (подрядчика, исполнителя), в т.ч.</t>
  </si>
  <si>
    <t>5.2. Закупки малого объема (не превышающие 600 тыс. руб. по одной сделке)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</si>
</sst>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37</v>
      </c>
      <c r="B1" s="50" t="s">
        <v>22</v>
      </c>
      <c r="C1" s="50" t="s">
        <v>23</v>
      </c>
      <c r="D1" s="50" t="s">
        <v>24</v>
      </c>
      <c r="E1" s="50" t="s">
        <v>26</v>
      </c>
      <c r="F1" s="50" t="s">
        <v>20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59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16</v>
      </c>
      <c r="B6" s="35"/>
      <c r="C6" s="35"/>
      <c r="D6" s="35"/>
      <c r="E6" s="44"/>
      <c r="F6" s="35"/>
    </row>
    <row r="7" spans="1:6" ht="25.5">
      <c r="A7" s="26" t="s">
        <v>17</v>
      </c>
      <c r="B7" s="35"/>
      <c r="C7" s="35"/>
      <c r="D7" s="35"/>
      <c r="E7" s="44"/>
      <c r="F7" s="35"/>
    </row>
    <row r="8" spans="1:6" ht="15" customHeight="1">
      <c r="A8" s="26" t="s">
        <v>18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8577</v>
      </c>
      <c r="C10" s="35">
        <v>0</v>
      </c>
      <c r="D10" s="35">
        <v>4472</v>
      </c>
      <c r="E10" s="44"/>
      <c r="F10" s="59">
        <f>100-D10/(B10-C10)*100</f>
        <v>47.86055730441879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/>
      <c r="C12" s="35"/>
      <c r="D12" s="35"/>
      <c r="E12" s="44"/>
      <c r="F12" s="59"/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38.25">
      <c r="A14" s="25" t="s">
        <v>39</v>
      </c>
      <c r="B14" s="35"/>
      <c r="C14" s="35"/>
      <c r="D14" s="35"/>
      <c r="E14" s="44"/>
      <c r="F14" s="62"/>
    </row>
    <row r="15" spans="1:6" s="4" customFormat="1" ht="37.5" customHeight="1">
      <c r="A15" s="25" t="s">
        <v>15</v>
      </c>
      <c r="B15" s="35">
        <v>5261</v>
      </c>
      <c r="C15" s="48"/>
      <c r="D15" s="38">
        <v>5261</v>
      </c>
      <c r="E15" s="48"/>
      <c r="F15" s="47" t="s">
        <v>1</v>
      </c>
    </row>
    <row r="16" spans="1:6" s="4" customFormat="1" ht="38.25">
      <c r="A16" s="25" t="s">
        <v>40</v>
      </c>
      <c r="B16" s="35">
        <v>2186</v>
      </c>
      <c r="C16" s="48"/>
      <c r="D16" s="38">
        <v>2186</v>
      </c>
      <c r="E16" s="48"/>
      <c r="F16" s="47" t="s">
        <v>1</v>
      </c>
    </row>
    <row r="17" spans="1:6" s="36" customFormat="1" ht="15">
      <c r="A17" s="37" t="s">
        <v>25</v>
      </c>
      <c r="B17" s="36">
        <f>SUM(B2:B16)</f>
        <v>16024</v>
      </c>
      <c r="C17" s="36">
        <f>SUM(C2:C13)</f>
        <v>0</v>
      </c>
      <c r="D17" s="36">
        <f>SUM(D2:D16)</f>
        <v>11919</v>
      </c>
      <c r="F17" s="60">
        <f>100-D18/(B17-C17-D15-D16)*100</f>
        <v>47.86055730441879</v>
      </c>
    </row>
    <row r="18" spans="4:5" ht="12.75">
      <c r="D18">
        <f>D17-D16-D15</f>
        <v>4472</v>
      </c>
      <c r="E18" t="s">
        <v>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0">
      <selection activeCell="B24" sqref="B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31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34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37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3</v>
      </c>
      <c r="C5" s="69" t="s">
        <v>21</v>
      </c>
      <c r="D5" s="69" t="s">
        <v>19</v>
      </c>
      <c r="E5" s="69" t="s">
        <v>4</v>
      </c>
      <c r="F5" s="73" t="s">
        <v>32</v>
      </c>
      <c r="G5" s="71" t="s">
        <v>33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4</v>
      </c>
      <c r="D8" s="9">
        <f>SUM(D10:D21)</f>
        <v>37</v>
      </c>
      <c r="E8" s="51"/>
      <c r="F8" s="9">
        <f>SUM(F10:F21)</f>
        <v>4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63" t="s">
        <v>36</v>
      </c>
      <c r="C10" s="12"/>
      <c r="D10" s="12"/>
      <c r="E10" s="19" t="e">
        <f>D10/C10</f>
        <v>#DIV/0!</v>
      </c>
      <c r="F10" s="14"/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27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28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29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30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4</v>
      </c>
      <c r="D18" s="12">
        <v>37</v>
      </c>
      <c r="E18" s="19">
        <f>D18/C18</f>
        <v>9.25</v>
      </c>
      <c r="F18" s="14">
        <v>4</v>
      </c>
      <c r="G18" s="15">
        <f>Лист1!а1</f>
        <v>47.86055730441879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>
        <v>0</v>
      </c>
      <c r="F20" s="14">
        <v>0</v>
      </c>
      <c r="G20" s="15"/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38</v>
      </c>
      <c r="D22" s="58"/>
      <c r="E22" s="16"/>
      <c r="F22" s="11">
        <f>F23+F24</f>
        <v>38</v>
      </c>
      <c r="G22" s="15" t="s">
        <v>1</v>
      </c>
      <c r="H22" s="7"/>
    </row>
    <row r="23" spans="1:8" ht="31.5" customHeight="1">
      <c r="A23" s="4"/>
      <c r="B23" s="63" t="s">
        <v>15</v>
      </c>
      <c r="C23" s="12">
        <v>20</v>
      </c>
      <c r="D23" s="9" t="s">
        <v>1</v>
      </c>
      <c r="E23" s="16" t="s">
        <v>1</v>
      </c>
      <c r="F23" s="18">
        <f>C23</f>
        <v>20</v>
      </c>
      <c r="G23" s="16" t="s">
        <v>1</v>
      </c>
      <c r="H23" s="5"/>
    </row>
    <row r="24" spans="1:8" ht="29.25" customHeight="1">
      <c r="A24" s="4"/>
      <c r="B24" s="63" t="s">
        <v>40</v>
      </c>
      <c r="C24" s="12">
        <v>18</v>
      </c>
      <c r="D24" s="9" t="s">
        <v>1</v>
      </c>
      <c r="E24" s="16" t="s">
        <v>1</v>
      </c>
      <c r="F24" s="18">
        <f>C24</f>
        <v>18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42</v>
      </c>
      <c r="D25" s="9">
        <f>D8+D22</f>
        <v>37</v>
      </c>
      <c r="E25" s="10"/>
      <c r="F25" s="11">
        <f>SUM(F8+F22)</f>
        <v>42</v>
      </c>
      <c r="G25" s="52">
        <f>Лист1!F17</f>
        <v>47.86055730441879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8" t="s">
        <v>35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2021-04-14T04:48:20Z</dcterms:modified>
  <cp:category/>
  <cp:version/>
  <cp:contentType/>
  <cp:contentStatus/>
</cp:coreProperties>
</file>