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'Лист1'!$E$10</definedName>
    <definedName name="зк1" localSheetId="0">'Лист1'!$E$12</definedName>
    <definedName name="зп1" localSheetId="0">'Лист1'!$E$13</definedName>
    <definedName name="к1" localSheetId="0">'Лист1'!$E$3</definedName>
    <definedName name="_xlnm.Print_Area" localSheetId="1">'Табл. № 10'!$A$1:$G$27</definedName>
    <definedName name="э1" localSheetId="0">'Лист1'!$E$3</definedName>
    <definedName name="Экономи">'Лист1'!$E$3:$E$13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<sst xmlns="http://schemas.openxmlformats.org/spreadsheetml/2006/main" count="59" uniqueCount="39">
  <si>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</si>
  <si>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</si>
  <si>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</si>
  <si>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</si>
  <si>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</si>
  <si>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</si>
  <si>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</si>
  <si>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</si>
  <si>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</si>
  <si>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</si>
  <si>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</si>
  <si>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</si>
  <si>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</si>
  <si>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</si>
  <si>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</si>
  <si>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</si>
  <si>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</si>
  <si>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</si>
  <si>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</si>
  <si>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</si>
  <si>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</si>
  <si>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</si>
  <si>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</si>
  <si>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</si>
  <si>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</si>
  <si>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</si>
  <si>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</si>
  <si>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</si>
  <si>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</si>
  <si>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</si>
  <si>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</si>
  <si>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</si>
  <si>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</si>
  <si>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</si>
  <si>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</si>
  <si>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</si>
  <si>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</si>
  <si>
    <t>конкурентными способами</t>
  </si>
  <si>
    <t>c 01.01.2023 по 31.12.2023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</si>
</sst>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9.8515625" style="4" customWidth="1"/>
  </cols>
  <sheetData>
    <row r="1" spans="1:7" s="1" customFormat="1" ht="78" customHeight="1">
      <c r="A1" s="48" t="s">
        <v>38</v>
      </c>
      <c r="B1" s="49" t="s">
        <v>21</v>
      </c>
      <c r="C1" s="49" t="s">
        <v>22</v>
      </c>
      <c r="D1" s="49" t="s">
        <v>23</v>
      </c>
      <c r="E1" s="49" t="s">
        <v>19</v>
      </c>
      <c r="F1" s="33"/>
      <c r="G1" s="33"/>
    </row>
    <row r="2" spans="1:5" ht="12.75">
      <c r="A2" s="28" t="s">
        <v>7</v>
      </c>
      <c r="B2" s="34"/>
      <c r="C2" s="34"/>
      <c r="D2" s="34"/>
      <c r="E2" s="35"/>
    </row>
    <row r="3" spans="1:5" s="4" customFormat="1" ht="29.25" customHeight="1">
      <c r="A3" s="63" t="s">
        <v>34</v>
      </c>
      <c r="B3" s="35">
        <v>0</v>
      </c>
      <c r="C3" s="35">
        <v>0</v>
      </c>
      <c r="D3" s="35">
        <v>0</v>
      </c>
      <c r="E3" s="58" t="e">
        <f>100-D3/(B3-C3)*100</f>
        <v>#DIV/0!</v>
      </c>
    </row>
    <row r="4" spans="1:5" ht="25.5">
      <c r="A4" s="44" t="s">
        <v>4</v>
      </c>
      <c r="B4" s="35"/>
      <c r="C4" s="35"/>
      <c r="D4" s="35"/>
      <c r="E4" s="35"/>
    </row>
    <row r="5" spans="1:5" ht="15" customHeight="1">
      <c r="A5" s="26" t="s">
        <v>5</v>
      </c>
      <c r="B5" s="35"/>
      <c r="C5" s="35"/>
      <c r="D5" s="35"/>
      <c r="E5" s="35"/>
    </row>
    <row r="6" spans="1:5" ht="12.75">
      <c r="A6" s="26" t="s">
        <v>15</v>
      </c>
      <c r="B6" s="35"/>
      <c r="C6" s="35"/>
      <c r="D6" s="35"/>
      <c r="E6" s="35"/>
    </row>
    <row r="7" spans="1:5" ht="25.5">
      <c r="A7" s="26" t="s">
        <v>16</v>
      </c>
      <c r="B7" s="35"/>
      <c r="C7" s="35"/>
      <c r="D7" s="35"/>
      <c r="E7" s="35"/>
    </row>
    <row r="8" spans="1:5" ht="15" customHeight="1">
      <c r="A8" s="26" t="s">
        <v>17</v>
      </c>
      <c r="B8" s="35"/>
      <c r="C8" s="35"/>
      <c r="D8" s="35"/>
      <c r="E8" s="35"/>
    </row>
    <row r="9" spans="1:5" ht="12.75">
      <c r="A9" s="28" t="s">
        <v>8</v>
      </c>
      <c r="B9" s="35"/>
      <c r="C9" s="35"/>
      <c r="D9" s="35"/>
      <c r="E9" s="35"/>
    </row>
    <row r="10" spans="1:5" s="4" customFormat="1" ht="15.75" customHeight="1">
      <c r="A10" s="44" t="s">
        <v>9</v>
      </c>
      <c r="B10" s="35">
        <v>159768</v>
      </c>
      <c r="C10" s="35">
        <v>0</v>
      </c>
      <c r="D10" s="35">
        <v>145013</v>
      </c>
      <c r="E10" s="58">
        <f>100-D10/(B10-C10)*100</f>
        <v>9.23526613589705</v>
      </c>
    </row>
    <row r="11" spans="1:5" ht="12.75">
      <c r="A11" s="26" t="s">
        <v>10</v>
      </c>
      <c r="B11" s="35"/>
      <c r="C11" s="35"/>
      <c r="D11" s="35"/>
      <c r="E11" s="35"/>
    </row>
    <row r="12" spans="1:5" s="4" customFormat="1" ht="12.75">
      <c r="A12" s="45" t="s">
        <v>11</v>
      </c>
      <c r="B12" s="35">
        <v>32008</v>
      </c>
      <c r="C12" s="35">
        <v>0</v>
      </c>
      <c r="D12" s="35">
        <v>18698</v>
      </c>
      <c r="E12" s="58">
        <f>100-D12/(B12-C12)*100</f>
        <v>41.58335416145964</v>
      </c>
    </row>
    <row r="13" spans="1:5" s="4" customFormat="1" ht="12.75">
      <c r="A13" s="45" t="s">
        <v>12</v>
      </c>
      <c r="B13" s="35"/>
      <c r="C13" s="35"/>
      <c r="D13" s="35"/>
      <c r="E13" s="61" t="e">
        <f>100-D13/(B13-C13)*100</f>
        <v>#DIV/0!</v>
      </c>
    </row>
    <row r="14" spans="1:5" s="4" customFormat="1" ht="38.25">
      <c r="A14" s="25" t="s">
        <v>35</v>
      </c>
      <c r="B14" s="35"/>
      <c r="C14" s="35"/>
      <c r="D14" s="35"/>
      <c r="E14" s="61"/>
    </row>
    <row r="15" spans="1:5" s="4" customFormat="1" ht="37.5" customHeight="1">
      <c r="A15" s="25" t="s">
        <v>14</v>
      </c>
      <c r="B15" s="35">
        <v>21382</v>
      </c>
      <c r="C15" s="47"/>
      <c r="D15" s="38">
        <v>21382</v>
      </c>
      <c r="E15" s="46" t="s">
        <v>0</v>
      </c>
    </row>
    <row r="16" spans="1:5" s="4" customFormat="1" ht="38.25">
      <c r="A16" s="25" t="s">
        <v>36</v>
      </c>
      <c r="B16" s="35">
        <v>7358</v>
      </c>
      <c r="C16" s="47"/>
      <c r="D16" s="38">
        <v>7358</v>
      </c>
      <c r="E16" s="46" t="s">
        <v>0</v>
      </c>
    </row>
    <row r="17" spans="1:5" s="36" customFormat="1" ht="15">
      <c r="A17" s="37" t="s">
        <v>24</v>
      </c>
      <c r="B17" s="36">
        <f>SUM(B2:B16)</f>
        <v>220516</v>
      </c>
      <c r="C17" s="36">
        <f>SUM(C2:C13)</f>
        <v>0</v>
      </c>
      <c r="D17" s="36">
        <f>SUM(D2:D16)</f>
        <v>192451</v>
      </c>
      <c r="E17" s="59">
        <f>100-D18/(B17-C17-D15-D16)*100</f>
        <v>14.634260804271648</v>
      </c>
    </row>
    <row r="18" spans="3:4" ht="12.75">
      <c r="C18" t="s">
        <v>37</v>
      </c>
      <c r="D18">
        <f>D10+D12</f>
        <v>163711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8">
      <selection activeCell="E19" sqref="E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29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32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38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2</v>
      </c>
      <c r="C5" s="69" t="s">
        <v>20</v>
      </c>
      <c r="D5" s="69" t="s">
        <v>18</v>
      </c>
      <c r="E5" s="69" t="s">
        <v>3</v>
      </c>
      <c r="F5" s="73" t="s">
        <v>30</v>
      </c>
      <c r="G5" s="71" t="s">
        <v>31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6</v>
      </c>
      <c r="C8" s="9">
        <f>SUM(C10:C21)</f>
        <v>49</v>
      </c>
      <c r="D8" s="9">
        <f>SUM(D10:D21)</f>
        <v>234</v>
      </c>
      <c r="E8" s="50"/>
      <c r="F8" s="9">
        <f>SUM(F10:F21)</f>
        <v>52</v>
      </c>
      <c r="G8" s="51"/>
      <c r="H8" s="7"/>
    </row>
    <row r="9" spans="2:7" s="31" customFormat="1" ht="16.5" customHeight="1">
      <c r="B9" s="28" t="s">
        <v>7</v>
      </c>
      <c r="C9" s="52"/>
      <c r="D9" s="52"/>
      <c r="E9" s="52"/>
      <c r="F9" s="53"/>
      <c r="G9" s="54">
        <f>HYPERLINK([0]!Экономи)</f>
      </c>
    </row>
    <row r="10" spans="1:8" ht="16.5" customHeight="1">
      <c r="A10" s="4"/>
      <c r="B10" s="62" t="s">
        <v>34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>
        <v>0</v>
      </c>
      <c r="H10" s="5"/>
    </row>
    <row r="11" spans="1:8" ht="18" customHeight="1">
      <c r="A11" s="4"/>
      <c r="B11" s="26" t="s">
        <v>4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5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25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26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27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28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8</v>
      </c>
      <c r="C17" s="55"/>
      <c r="D17" s="55"/>
      <c r="E17" s="29"/>
      <c r="F17" s="56"/>
      <c r="G17" s="40"/>
      <c r="H17" s="30"/>
    </row>
    <row r="18" spans="1:8" ht="15" customHeight="1">
      <c r="A18" s="4"/>
      <c r="B18" s="26" t="s">
        <v>9</v>
      </c>
      <c r="C18" s="12">
        <v>21</v>
      </c>
      <c r="D18" s="12">
        <v>115</v>
      </c>
      <c r="E18" s="19">
        <f>D18/C18</f>
        <v>5.476190476190476</v>
      </c>
      <c r="F18" s="14">
        <v>23</v>
      </c>
      <c r="G18" s="15">
        <f>Лист1!а1</f>
        <v>9.23526613589705</v>
      </c>
      <c r="H18" s="5"/>
    </row>
    <row r="19" spans="1:8" ht="17.25" customHeight="1">
      <c r="A19" s="4"/>
      <c r="B19" s="26" t="s">
        <v>10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11</v>
      </c>
      <c r="C20" s="12">
        <v>28</v>
      </c>
      <c r="D20" s="12">
        <v>119</v>
      </c>
      <c r="E20" s="19">
        <f>D20/C20</f>
        <v>4.25</v>
      </c>
      <c r="F20" s="14">
        <v>29</v>
      </c>
      <c r="G20" s="15">
        <f>Лист1!зк1</f>
        <v>41.58335416145964</v>
      </c>
      <c r="H20" s="5"/>
    </row>
    <row r="21" spans="1:8" ht="17.25" customHeight="1">
      <c r="A21" s="4"/>
      <c r="B21" s="25" t="s">
        <v>12</v>
      </c>
      <c r="C21" s="12">
        <v>0</v>
      </c>
      <c r="D21" s="12">
        <v>0</v>
      </c>
      <c r="E21" s="19"/>
      <c r="F21" s="14">
        <v>0</v>
      </c>
      <c r="G21" s="60" t="e">
        <f>Лист1!зп1</f>
        <v>#DIV/0!</v>
      </c>
      <c r="H21" s="5"/>
    </row>
    <row r="22" spans="1:8" s="1" customFormat="1" ht="30.75" customHeight="1">
      <c r="A22" s="7"/>
      <c r="B22" s="25" t="s">
        <v>13</v>
      </c>
      <c r="C22" s="11">
        <f>C23+C24</f>
        <v>88</v>
      </c>
      <c r="D22" s="57"/>
      <c r="E22" s="16"/>
      <c r="F22" s="11">
        <f>F23+F24</f>
        <v>88</v>
      </c>
      <c r="G22" s="15" t="s">
        <v>0</v>
      </c>
      <c r="H22" s="7"/>
    </row>
    <row r="23" spans="1:8" ht="31.5" customHeight="1">
      <c r="A23" s="4"/>
      <c r="B23" s="62" t="s">
        <v>14</v>
      </c>
      <c r="C23" s="12">
        <v>34</v>
      </c>
      <c r="D23" s="9" t="s">
        <v>0</v>
      </c>
      <c r="E23" s="16" t="s">
        <v>0</v>
      </c>
      <c r="F23" s="18">
        <f>C23</f>
        <v>34</v>
      </c>
      <c r="G23" s="16" t="s">
        <v>0</v>
      </c>
      <c r="H23" s="5"/>
    </row>
    <row r="24" spans="1:8" ht="29.25" customHeight="1">
      <c r="A24" s="4"/>
      <c r="B24" s="62" t="s">
        <v>36</v>
      </c>
      <c r="C24" s="12">
        <v>54</v>
      </c>
      <c r="D24" s="9" t="s">
        <v>0</v>
      </c>
      <c r="E24" s="16" t="s">
        <v>0</v>
      </c>
      <c r="F24" s="18">
        <f>C24</f>
        <v>54</v>
      </c>
      <c r="G24" s="16" t="s">
        <v>0</v>
      </c>
      <c r="H24" s="5"/>
    </row>
    <row r="25" spans="1:8" s="1" customFormat="1" ht="15">
      <c r="A25" s="7"/>
      <c r="B25" s="17" t="s">
        <v>1</v>
      </c>
      <c r="C25" s="9">
        <f>C8+C22</f>
        <v>137</v>
      </c>
      <c r="D25" s="9">
        <f>D8+D22</f>
        <v>234</v>
      </c>
      <c r="E25" s="10"/>
      <c r="F25" s="11">
        <f>SUM(F8+F22)</f>
        <v>140</v>
      </c>
      <c r="G25" s="51">
        <f>Лист1!E17</f>
        <v>14.634260804271648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33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2024-01-24T04:24:52Z</dcterms:modified>
  <cp:category/>
  <cp:version/>
  <cp:contentType/>
  <cp:contentStatus/>
</cp:coreProperties>
</file>