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91" windowWidth="9720" windowHeight="6285" tabRatio="582" activeTab="0"/>
  </bookViews>
  <sheets>
    <sheet name="ОБ" sheetId="1" r:id="rId1"/>
  </sheets>
  <externalReferences>
    <externalReference r:id="rId4"/>
    <externalReference r:id="rId5"/>
  </externalReferences>
  <definedNames>
    <definedName name="_xlnm.Print_Titles" localSheetId="0">'ОБ'!$B:$B</definedName>
    <definedName name="_xlnm.Print_Area" localSheetId="0">'ОБ'!$A$1:$E$29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<sst xmlns="http://schemas.openxmlformats.org/spreadsheetml/2006/main" count="21" uniqueCount="21">
  <si>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</si>
  <si>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</si>
  <si>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</si>
  <si>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</si>
  <si>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</si>
  <si>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</si>
  <si>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</si>
  <si>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</si>
  <si>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</si>
  <si>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</si>
  <si>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</si>
  <si>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</si>
  <si>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</si>
  <si>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</si>
  <si>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</si>
  <si>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</si>
  <si>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</si>
  <si>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 xml:space="preserve">налог на добычу прочих полезных ископаемых и угля </t>
  </si>
  <si>
    <t xml:space="preserve">Структура  и объемы налоговых платежей в областной бюджет </t>
  </si>
  <si>
    <t xml:space="preserve">Областной бюджет Амурской области </t>
  </si>
  <si>
    <t>Темп роста (снижения) 2017 г. к 2016г.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</si>
</sst>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 applyProtection="1">
      <alignment horizontal="justify" vertical="justify"/>
      <protection locked="0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0" applyNumberFormat="1" applyFont="1" applyFill="1" applyBorder="1" applyAlignment="1" applyProtection="1">
      <alignment horizontal="left" vertical="justify" wrapText="1"/>
      <protection locked="0"/>
    </xf>
    <xf numFmtId="170" fontId="18" fillId="33" borderId="0" xfId="0" applyNumberFormat="1" applyFont="1" applyFill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center" wrapText="1"/>
    </xf>
    <xf numFmtId="3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 applyProtection="1">
      <alignment horizontal="center" vertical="center"/>
      <protection locked="0"/>
    </xf>
    <xf numFmtId="3" fontId="7" fillId="34" borderId="10" xfId="0" applyNumberFormat="1" applyFont="1" applyFill="1" applyBorder="1" applyAlignment="1" applyProtection="1">
      <alignment horizontal="center" vertical="center"/>
      <protection locked="0"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6\1&#1053;&#1052;_05\1NM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05\1NM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15279855</v>
          </cell>
          <cell r="G25">
            <v>2685863</v>
          </cell>
        </row>
        <row r="29">
          <cell r="F29">
            <v>4280177</v>
          </cell>
        </row>
        <row r="43">
          <cell r="F43">
            <v>5747298</v>
          </cell>
          <cell r="G43">
            <v>1908355</v>
          </cell>
        </row>
        <row r="51">
          <cell r="F51">
            <v>3448</v>
          </cell>
        </row>
        <row r="111">
          <cell r="F111">
            <v>2926540</v>
          </cell>
        </row>
        <row r="115">
          <cell r="F115">
            <v>152585</v>
          </cell>
        </row>
        <row r="117">
          <cell r="F117">
            <v>99779</v>
          </cell>
        </row>
        <row r="118">
          <cell r="F118">
            <v>52806</v>
          </cell>
        </row>
        <row r="140">
          <cell r="F140">
            <v>700395</v>
          </cell>
        </row>
        <row r="148">
          <cell r="F148">
            <v>9728</v>
          </cell>
        </row>
        <row r="149">
          <cell r="F149">
            <v>673575</v>
          </cell>
        </row>
        <row r="152">
          <cell r="F152">
            <v>16406</v>
          </cell>
        </row>
        <row r="159">
          <cell r="F159">
            <v>686</v>
          </cell>
        </row>
        <row r="427">
          <cell r="F427">
            <v>688106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16625580</v>
          </cell>
          <cell r="G25">
            <v>2665418</v>
          </cell>
        </row>
        <row r="29">
          <cell r="F29">
            <v>4808242</v>
          </cell>
        </row>
        <row r="44">
          <cell r="F44">
            <v>6284253</v>
          </cell>
          <cell r="G44">
            <v>1916090</v>
          </cell>
        </row>
        <row r="53">
          <cell r="F53">
            <v>3532</v>
          </cell>
        </row>
        <row r="109">
          <cell r="F109">
            <v>3581115</v>
          </cell>
        </row>
        <row r="113">
          <cell r="F113">
            <v>214078</v>
          </cell>
        </row>
        <row r="115">
          <cell r="F115">
            <v>97491</v>
          </cell>
        </row>
        <row r="116">
          <cell r="F116">
            <v>116587</v>
          </cell>
        </row>
        <row r="138">
          <cell r="F138">
            <v>197571</v>
          </cell>
        </row>
        <row r="146">
          <cell r="F146">
            <v>22565</v>
          </cell>
        </row>
        <row r="147">
          <cell r="F147">
            <v>157338</v>
          </cell>
        </row>
        <row r="150">
          <cell r="F150">
            <v>16914</v>
          </cell>
        </row>
        <row r="158">
          <cell r="F158">
            <v>754</v>
          </cell>
        </row>
        <row r="424">
          <cell r="F424">
            <v>784755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F29" sqref="A29:F29"/>
    </sheetView>
  </sheetViews>
  <sheetFormatPr defaultColWidth="9.00390625" defaultRowHeight="12.75"/>
  <cols>
    <col min="1" max="1" width="5.00390625" style="2" customWidth="1"/>
    <col min="2" max="2" width="39.75390625" style="13" customWidth="1"/>
    <col min="3" max="3" width="21.75390625" style="13" customWidth="1"/>
    <col min="4" max="4" width="20.25390625" style="49" customWidth="1"/>
    <col min="5" max="5" width="24.75390625" style="18" customWidth="1"/>
    <col min="6" max="16384" width="9.125" style="1" customWidth="1"/>
  </cols>
  <sheetData>
    <row r="1" spans="1:5" ht="12.75">
      <c r="A1" s="55">
        <v>3</v>
      </c>
      <c r="B1" s="55"/>
      <c r="C1" s="55"/>
      <c r="D1" s="55"/>
      <c r="E1" s="55"/>
    </row>
    <row r="2" spans="1:5" s="13" customFormat="1" ht="23.25" customHeight="1">
      <c r="A2" s="14"/>
      <c r="B2" s="53" t="s">
        <v>18</v>
      </c>
      <c r="C2" s="53"/>
      <c r="D2" s="53"/>
      <c r="E2" s="53"/>
    </row>
    <row r="3" spans="1:17" s="16" customFormat="1" ht="21" customHeight="1">
      <c r="A3" s="15"/>
      <c r="B3" s="53" t="e">
        <f>#REF!</f>
        <v>#REF!</v>
      </c>
      <c r="C3" s="53"/>
      <c r="D3" s="53"/>
      <c r="E3" s="5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6" customFormat="1" ht="18.75" customHeight="1">
      <c r="A4" s="15"/>
      <c r="B4" s="39"/>
      <c r="C4" s="39"/>
      <c r="D4" s="41"/>
      <c r="E4" s="22" t="s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5" s="13" customFormat="1" ht="12.75">
      <c r="A5" s="56" t="s">
        <v>10</v>
      </c>
      <c r="B5" s="58" t="s">
        <v>0</v>
      </c>
      <c r="C5" s="54" t="s">
        <v>19</v>
      </c>
      <c r="D5" s="54"/>
      <c r="E5" s="54"/>
    </row>
    <row r="6" spans="1:5" s="13" customFormat="1" ht="12.75">
      <c r="A6" s="56"/>
      <c r="B6" s="58"/>
      <c r="C6" s="54"/>
      <c r="D6" s="54"/>
      <c r="E6" s="54"/>
    </row>
    <row r="7" spans="1:5" s="13" customFormat="1" ht="12.75">
      <c r="A7" s="56"/>
      <c r="B7" s="58"/>
      <c r="C7" s="54"/>
      <c r="D7" s="54"/>
      <c r="E7" s="54"/>
    </row>
    <row r="8" spans="1:5" s="13" customFormat="1" ht="12.75">
      <c r="A8" s="56"/>
      <c r="B8" s="58"/>
      <c r="C8" s="52" t="e">
        <f>#REF!</f>
        <v>#REF!</v>
      </c>
      <c r="D8" s="57" t="e">
        <f>#REF!</f>
        <v>#REF!</v>
      </c>
      <c r="E8" s="51" t="s">
        <v>20</v>
      </c>
    </row>
    <row r="9" spans="1:5" s="13" customFormat="1" ht="12.75">
      <c r="A9" s="56"/>
      <c r="B9" s="58"/>
      <c r="C9" s="52"/>
      <c r="D9" s="57"/>
      <c r="E9" s="51"/>
    </row>
    <row r="10" spans="1:5" s="13" customFormat="1" ht="12.75">
      <c r="A10" s="56"/>
      <c r="B10" s="58"/>
      <c r="C10" s="52"/>
      <c r="D10" s="57"/>
      <c r="E10" s="51"/>
    </row>
    <row r="11" spans="1:5" s="17" customFormat="1" ht="12">
      <c r="A11" s="20"/>
      <c r="B11" s="21" t="s">
        <v>11</v>
      </c>
      <c r="C11" s="21">
        <v>1</v>
      </c>
      <c r="D11" s="42">
        <v>2</v>
      </c>
      <c r="E11" s="21">
        <v>3</v>
      </c>
    </row>
    <row r="12" spans="1:5" s="5" customFormat="1" ht="47.25">
      <c r="A12" s="19">
        <v>1</v>
      </c>
      <c r="B12" s="23" t="s">
        <v>4</v>
      </c>
      <c r="C12" s="34">
        <f>'[1]Лист1'!$F$25-'[1]Лист1'!$G$25</f>
        <v>12593992</v>
      </c>
      <c r="D12" s="43">
        <f>'[2]Лист1'!$F$25-'[2]Лист1'!$G$25</f>
        <v>13960162</v>
      </c>
      <c r="E12" s="37">
        <f>IF(C12&gt;0,IF(D12&gt;0,D12/C12*100,"-"),IF(D12&lt;0,C12/D12*100,"-"))</f>
        <v>110.84779155012963</v>
      </c>
    </row>
    <row r="13" spans="1:5" ht="18.75">
      <c r="A13" s="19">
        <f aca="true" t="shared" si="0" ref="A13:A18">A12+1</f>
        <v>2</v>
      </c>
      <c r="B13" s="24" t="s">
        <v>1</v>
      </c>
      <c r="C13" s="35"/>
      <c r="D13" s="44"/>
      <c r="E13" s="37"/>
    </row>
    <row r="14" spans="1:6" ht="18.75">
      <c r="A14" s="19">
        <f t="shared" si="0"/>
        <v>3</v>
      </c>
      <c r="B14" s="25" t="s">
        <v>2</v>
      </c>
      <c r="C14" s="36">
        <f>'[1]Лист1'!$F$29</f>
        <v>4280177</v>
      </c>
      <c r="D14" s="45">
        <f>'[2]Лист1'!$F$29</f>
        <v>4808242</v>
      </c>
      <c r="E14" s="37">
        <f aca="true" t="shared" si="1" ref="E14:E25">IF(C14&gt;0,IF(D14&gt;0,D14/C14*100,"-"),IF(D14&lt;0,C14/D14*100,"-"))</f>
        <v>112.33745707245284</v>
      </c>
      <c r="F14" s="50"/>
    </row>
    <row r="15" spans="1:6" ht="18.75">
      <c r="A15" s="19">
        <f t="shared" si="0"/>
        <v>4</v>
      </c>
      <c r="B15" s="25" t="s">
        <v>3</v>
      </c>
      <c r="C15" s="36">
        <f>'[1]Лист1'!$F$43-'[1]Лист1'!$G$43</f>
        <v>3838943</v>
      </c>
      <c r="D15" s="45">
        <f>'[2]Лист1'!$F$44-'[2]Лист1'!$G$44</f>
        <v>4368163</v>
      </c>
      <c r="E15" s="37">
        <f t="shared" si="1"/>
        <v>113.78556545382415</v>
      </c>
      <c r="F15" s="50"/>
    </row>
    <row r="16" spans="1:5" s="5" customFormat="1" ht="30.75" customHeight="1">
      <c r="A16" s="19">
        <f t="shared" si="0"/>
        <v>5</v>
      </c>
      <c r="B16" s="26" t="s">
        <v>8</v>
      </c>
      <c r="C16" s="36">
        <f>'[1]Лист1'!$F$51</f>
        <v>3448</v>
      </c>
      <c r="D16" s="45">
        <f>'[2]Лист1'!$F$53</f>
        <v>3532</v>
      </c>
      <c r="E16" s="37">
        <f t="shared" si="1"/>
        <v>102.43619489559164</v>
      </c>
    </row>
    <row r="17" spans="1:7" s="5" customFormat="1" ht="18.75">
      <c r="A17" s="19">
        <f t="shared" si="0"/>
        <v>6</v>
      </c>
      <c r="B17" s="28" t="s">
        <v>7</v>
      </c>
      <c r="C17" s="36">
        <f>'[1]Лист1'!$F$111</f>
        <v>2926540</v>
      </c>
      <c r="D17" s="45">
        <f>'[2]Лист1'!$F$109</f>
        <v>3581115</v>
      </c>
      <c r="E17" s="37">
        <f t="shared" si="1"/>
        <v>122.36685642430993</v>
      </c>
      <c r="F17" s="32"/>
      <c r="G17" s="1"/>
    </row>
    <row r="18" spans="1:5" ht="18.75">
      <c r="A18" s="19">
        <f t="shared" si="0"/>
        <v>7</v>
      </c>
      <c r="B18" s="25" t="s">
        <v>6</v>
      </c>
      <c r="C18" s="36">
        <f>'[1]Лист1'!$F$115</f>
        <v>152585</v>
      </c>
      <c r="D18" s="45">
        <f>'[2]Лист1'!$F$113</f>
        <v>214078</v>
      </c>
      <c r="E18" s="37">
        <f t="shared" si="1"/>
        <v>140.30081593865717</v>
      </c>
    </row>
    <row r="19" spans="1:5" ht="18.75">
      <c r="A19" s="33">
        <f>A18+0.1</f>
        <v>7.1</v>
      </c>
      <c r="B19" s="29" t="s">
        <v>12</v>
      </c>
      <c r="C19" s="35">
        <f>'[1]Лист1'!$F$117</f>
        <v>99779</v>
      </c>
      <c r="D19" s="44">
        <f>'[2]Лист1'!$F$115</f>
        <v>97491</v>
      </c>
      <c r="E19" s="38">
        <f t="shared" si="1"/>
        <v>97.70693232042814</v>
      </c>
    </row>
    <row r="20" spans="1:5" ht="31.5">
      <c r="A20" s="33">
        <f>A19+0.1</f>
        <v>7.199999999999999</v>
      </c>
      <c r="B20" s="30" t="s">
        <v>13</v>
      </c>
      <c r="C20" s="35">
        <f>'[1]Лист1'!$F$118</f>
        <v>52806</v>
      </c>
      <c r="D20" s="44">
        <f>'[2]Лист1'!$F$116</f>
        <v>116587</v>
      </c>
      <c r="E20" s="38">
        <f t="shared" si="1"/>
        <v>220.78362307313563</v>
      </c>
    </row>
    <row r="21" spans="1:7" s="5" customFormat="1" ht="47.25">
      <c r="A21" s="19">
        <f>A17+1</f>
        <v>7</v>
      </c>
      <c r="B21" s="28" t="s">
        <v>5</v>
      </c>
      <c r="C21" s="34">
        <f>'[1]Лист1'!$F$140</f>
        <v>700395</v>
      </c>
      <c r="D21" s="43">
        <f>'[2]Лист1'!$F$138</f>
        <v>197571</v>
      </c>
      <c r="E21" s="37">
        <f t="shared" si="1"/>
        <v>28.208510911699825</v>
      </c>
      <c r="G21" s="1"/>
    </row>
    <row r="22" spans="1:5" ht="31.5">
      <c r="A22" s="19">
        <f>A21+1</f>
        <v>8</v>
      </c>
      <c r="B22" s="27" t="s">
        <v>17</v>
      </c>
      <c r="C22" s="35">
        <f>'[1]Лист1'!$F$149+'[1]Лист1'!$F$152</f>
        <v>689981</v>
      </c>
      <c r="D22" s="44">
        <f>'[2]Лист1'!$F$147+'[2]Лист1'!$F$150</f>
        <v>174252</v>
      </c>
      <c r="E22" s="38">
        <f t="shared" si="1"/>
        <v>25.254608460232962</v>
      </c>
    </row>
    <row r="23" spans="1:5" ht="47.25">
      <c r="A23" s="19">
        <f>A22+1</f>
        <v>9</v>
      </c>
      <c r="B23" s="27" t="s">
        <v>14</v>
      </c>
      <c r="C23" s="35">
        <f>'[1]Лист1'!$F$148</f>
        <v>9728</v>
      </c>
      <c r="D23" s="44">
        <f>'[2]Лист1'!$F$146</f>
        <v>22565</v>
      </c>
      <c r="E23" s="38">
        <f t="shared" si="1"/>
        <v>231.95929276315786</v>
      </c>
    </row>
    <row r="24" spans="1:5" ht="63">
      <c r="A24" s="19">
        <f>A23+1</f>
        <v>10</v>
      </c>
      <c r="B24" s="27" t="s">
        <v>16</v>
      </c>
      <c r="C24" s="35">
        <f>'[1]Лист1'!$F$159</f>
        <v>686</v>
      </c>
      <c r="D24" s="44">
        <f>'[2]Лист1'!$F$158</f>
        <v>754</v>
      </c>
      <c r="E24" s="38">
        <f t="shared" si="1"/>
        <v>109.9125364431487</v>
      </c>
    </row>
    <row r="25" spans="1:5" ht="47.25">
      <c r="A25" s="19">
        <f>A24+1</f>
        <v>11</v>
      </c>
      <c r="B25" s="31" t="s">
        <v>15</v>
      </c>
      <c r="C25" s="36">
        <f>'[1]Лист1'!$F$427</f>
        <v>688106</v>
      </c>
      <c r="D25" s="45">
        <f>'[2]Лист1'!$F$424</f>
        <v>784755</v>
      </c>
      <c r="E25" s="37">
        <f t="shared" si="1"/>
        <v>114.04565575652587</v>
      </c>
    </row>
    <row r="26" spans="1:5" ht="16.5" customHeight="1">
      <c r="A26" s="4"/>
      <c r="B26" s="8"/>
      <c r="C26" s="10"/>
      <c r="D26" s="46"/>
      <c r="E26" s="12"/>
    </row>
    <row r="27" spans="1:5" s="3" customFormat="1" ht="15.75">
      <c r="A27" s="4"/>
      <c r="B27" s="9"/>
      <c r="C27" s="9"/>
      <c r="D27" s="47"/>
      <c r="E27" s="9"/>
    </row>
    <row r="28" spans="1:6" s="3" customFormat="1" ht="13.5" customHeight="1">
      <c r="A28" s="4"/>
      <c r="B28" s="9"/>
      <c r="C28" s="9"/>
      <c r="D28" s="48"/>
      <c r="E28" s="9"/>
      <c r="F28" s="6"/>
    </row>
    <row r="29" spans="1:6" s="3" customFormat="1" ht="15.75" customHeight="1">
      <c r="A29" s="11"/>
      <c r="B29" s="11"/>
      <c r="C29" s="11"/>
      <c r="D29" s="11"/>
      <c r="E29" s="40"/>
      <c r="F29" s="40"/>
    </row>
  </sheetData>
  <sheetProtection/>
  <mergeCells count="9">
    <mergeCell ref="A1:E1"/>
    <mergeCell ref="A5:A10"/>
    <mergeCell ref="E8:E10"/>
    <mergeCell ref="C8:C10"/>
    <mergeCell ref="D8:D10"/>
    <mergeCell ref="B5:B10"/>
    <mergeCell ref="C5:E7"/>
    <mergeCell ref="B3:E3"/>
    <mergeCell ref="B2:E2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2017-06-08T07:26:51Z</cp:lastPrinted>
  <dcterms:created xsi:type="dcterms:W3CDTF">2004-07-16T03:37:51Z</dcterms:created>
  <dcterms:modified xsi:type="dcterms:W3CDTF">2017-06-21T05:29:19Z</dcterms:modified>
  <cp:category/>
  <cp:version/>
  <cp:contentType/>
  <cp:contentStatus/>
</cp:coreProperties>
</file>