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55" windowWidth="9720" windowHeight="5985" tabRatio="582" activeTab="0"/>
  </bookViews>
  <sheets>
    <sheet name="ОБ" sheetId="1" r:id="rId1"/>
  </sheets>
  <externalReferences>
    <externalReference r:id="rId4"/>
    <externalReference r:id="rId5"/>
    <externalReference r:id="rId6"/>
  </externalReferences>
  <definedNames>
    <definedName name="_xlnm.Print_Titles" localSheetId="0">'ОБ'!$B:$B</definedName>
    <definedName name="_xlnm.Print_Area" localSheetId="0">'ОБ'!$A$1:$E$29</definedName>
  </definedNames>
  <calcPr fullCalcOnLoad="1"/>
</workbook>
</file>

<file path=xl/sharedStrings.xml><?xml version="1.0" encoding="utf-8"?>
<sst xmlns="http://schemas.openxmlformats.org/spreadsheetml/2006/main" count="21" uniqueCount="21">
  <si>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</si>
  <si>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</si>
  <si>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</si>
  <si>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</si>
  <si>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</si>
  <si>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</si>
  <si>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</si>
  <si>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</si>
  <si>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</si>
  <si>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</si>
  <si>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</si>
  <si>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</si>
  <si>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</si>
  <si>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</si>
  <si>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общераспространенных полезных ископаемых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</si>
  <si>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</si>
  <si>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</si>
  <si>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 xml:space="preserve">налог на добычу прочих полезных ископаемых и угля </t>
  </si>
  <si>
    <t xml:space="preserve">Структура  и объемы налоговых платежей в областной бюджет </t>
  </si>
  <si>
    <t xml:space="preserve">Областной бюджет Амурской области </t>
  </si>
  <si>
    <t>Темп роста (снижения) 2018г. к 2017г.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</si>
</sst>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1"/>
    </font>
    <font>
      <i/>
      <sz val="14"/>
      <name val="Times New Roman"/>
      <family val="1"/>
    </font>
    <font>
      <b/>
      <i/>
      <sz val="9"/>
      <name val="Times New Roman Cyr"/>
      <family val="0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18" fillId="33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 applyProtection="1">
      <alignment horizontal="center" vertical="center"/>
      <protection locked="0"/>
    </xf>
    <xf numFmtId="3" fontId="7" fillId="34" borderId="10" xfId="0" applyNumberFormat="1" applyFont="1" applyFill="1" applyBorder="1" applyAlignment="1" applyProtection="1">
      <alignment horizontal="center" vertical="center"/>
      <protection locked="0"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165" fontId="7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vertical="justify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8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justify"/>
      <protection locked="0"/>
    </xf>
    <xf numFmtId="3" fontId="2" fillId="0" borderId="13" xfId="0" applyNumberFormat="1" applyFont="1" applyFill="1" applyBorder="1" applyAlignment="1" applyProtection="1">
      <alignment horizontal="justify" vertical="justify"/>
      <protection locked="0"/>
    </xf>
    <xf numFmtId="3" fontId="2" fillId="0" borderId="13" xfId="0" applyNumberFormat="1" applyFont="1" applyFill="1" applyBorder="1" applyAlignment="1" applyProtection="1">
      <alignment horizontal="left" vertical="justify" wrapText="1"/>
      <protection locked="0"/>
    </xf>
    <xf numFmtId="3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9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>
      <alignment horizontal="left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>
      <alignment horizontal="center" vertical="center"/>
    </xf>
    <xf numFmtId="170" fontId="25" fillId="33" borderId="12" xfId="0" applyNumberFormat="1" applyFont="1" applyFill="1" applyBorder="1" applyAlignment="1" applyProtection="1">
      <alignment horizontal="center" vertical="center"/>
      <protection locked="0"/>
    </xf>
    <xf numFmtId="3" fontId="24" fillId="34" borderId="10" xfId="0" applyNumberFormat="1" applyFont="1" applyFill="1" applyBorder="1" applyAlignment="1" applyProtection="1">
      <alignment horizontal="center" vertical="center"/>
      <protection locked="0"/>
    </xf>
    <xf numFmtId="3" fontId="26" fillId="33" borderId="0" xfId="0" applyNumberFormat="1" applyFont="1" applyFill="1" applyAlignment="1">
      <alignment/>
    </xf>
    <xf numFmtId="3" fontId="21" fillId="0" borderId="13" xfId="0" applyNumberFormat="1" applyFont="1" applyFill="1" applyBorder="1" applyAlignment="1" applyProtection="1">
      <alignment horizontal="left" vertical="justify" wrapText="1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Alignment="1">
      <alignment horizontal="center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6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8\1&#1053;&#1052;_07\1nm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07\1NM_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&#1086;&#1074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24260555</v>
          </cell>
          <cell r="G26">
            <v>4295814</v>
          </cell>
        </row>
        <row r="30">
          <cell r="F30">
            <v>4887901</v>
          </cell>
        </row>
        <row r="46">
          <cell r="F46">
            <v>10463027</v>
          </cell>
          <cell r="G46">
            <v>3251071</v>
          </cell>
        </row>
        <row r="55">
          <cell r="F55">
            <v>10383</v>
          </cell>
        </row>
        <row r="116">
          <cell r="F116">
            <v>5793186</v>
          </cell>
        </row>
        <row r="122">
          <cell r="F122">
            <v>133053</v>
          </cell>
        </row>
        <row r="123">
          <cell r="F123">
            <v>126504</v>
          </cell>
        </row>
        <row r="145">
          <cell r="F145">
            <v>364937</v>
          </cell>
        </row>
        <row r="153">
          <cell r="F153">
            <v>53323</v>
          </cell>
        </row>
        <row r="154">
          <cell r="F154">
            <v>285702</v>
          </cell>
        </row>
        <row r="157">
          <cell r="F157">
            <v>24153</v>
          </cell>
        </row>
        <row r="165">
          <cell r="F165">
            <v>1759</v>
          </cell>
        </row>
        <row r="434">
          <cell r="F434">
            <v>1431173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23632470</v>
          </cell>
          <cell r="G25">
            <v>3827140</v>
          </cell>
        </row>
        <row r="29">
          <cell r="F29">
            <v>6548331</v>
          </cell>
        </row>
        <row r="44">
          <cell r="F44">
            <v>9052071</v>
          </cell>
          <cell r="G44">
            <v>2761121</v>
          </cell>
        </row>
        <row r="53">
          <cell r="F53">
            <v>5935</v>
          </cell>
        </row>
        <row r="109">
          <cell r="F109">
            <v>4997089</v>
          </cell>
        </row>
        <row r="115">
          <cell r="F115">
            <v>126815</v>
          </cell>
        </row>
        <row r="116">
          <cell r="F116">
            <v>146071</v>
          </cell>
        </row>
        <row r="138">
          <cell r="F138">
            <v>530212</v>
          </cell>
        </row>
        <row r="146">
          <cell r="F146">
            <v>29555</v>
          </cell>
        </row>
        <row r="147">
          <cell r="F147">
            <v>476735</v>
          </cell>
        </row>
        <row r="150">
          <cell r="F150">
            <v>21805</v>
          </cell>
        </row>
        <row r="158">
          <cell r="F158">
            <v>2117</v>
          </cell>
        </row>
        <row r="424">
          <cell r="F424">
            <v>1155808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0">
        <row r="10">
          <cell r="B10" t="str">
            <v> за январь-июль  2018 года</v>
          </cell>
        </row>
      </sheetData>
      <sheetData sheetId="1">
        <row r="7">
          <cell r="C7" t="str">
            <v>Поступления за 2017 год</v>
          </cell>
          <cell r="D7" t="str">
            <v>Поступления за 2018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C8" sqref="C8:D10"/>
    </sheetView>
  </sheetViews>
  <sheetFormatPr defaultColWidth="9.00390625" defaultRowHeight="12.75"/>
  <cols>
    <col min="1" max="1" width="5.00390625" style="2" customWidth="1"/>
    <col min="2" max="2" width="39.75390625" style="13" customWidth="1"/>
    <col min="3" max="3" width="21.75390625" style="13" customWidth="1"/>
    <col min="4" max="4" width="20.25390625" style="33" customWidth="1"/>
    <col min="5" max="5" width="24.75390625" style="18" customWidth="1"/>
    <col min="6" max="16384" width="9.125" style="1" customWidth="1"/>
  </cols>
  <sheetData>
    <row r="1" spans="1:5" ht="12.75">
      <c r="A1" s="64">
        <v>3</v>
      </c>
      <c r="B1" s="64"/>
      <c r="C1" s="64"/>
      <c r="D1" s="64"/>
      <c r="E1" s="64"/>
    </row>
    <row r="2" spans="1:5" s="13" customFormat="1" ht="23.25" customHeight="1">
      <c r="A2" s="14"/>
      <c r="B2" s="78" t="s">
        <v>18</v>
      </c>
      <c r="C2" s="78"/>
      <c r="D2" s="78"/>
      <c r="E2" s="78"/>
    </row>
    <row r="3" spans="1:17" s="16" customFormat="1" ht="21" customHeight="1">
      <c r="A3" s="15"/>
      <c r="B3" s="78" t="str">
        <f>'[3]Свод'!B10</f>
        <v> за январь-июль  2018 года</v>
      </c>
      <c r="C3" s="78"/>
      <c r="D3" s="78"/>
      <c r="E3" s="7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6" customFormat="1" ht="18.75" customHeight="1" thickBot="1">
      <c r="A4" s="15"/>
      <c r="B4" s="24"/>
      <c r="C4" s="24"/>
      <c r="D4" s="26"/>
      <c r="E4" s="19" t="s">
        <v>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5" s="13" customFormat="1" ht="12.75">
      <c r="A5" s="65" t="s">
        <v>10</v>
      </c>
      <c r="B5" s="70" t="s">
        <v>0</v>
      </c>
      <c r="C5" s="72" t="s">
        <v>19</v>
      </c>
      <c r="D5" s="73"/>
      <c r="E5" s="74"/>
    </row>
    <row r="6" spans="1:5" s="13" customFormat="1" ht="12.75">
      <c r="A6" s="66"/>
      <c r="B6" s="71"/>
      <c r="C6" s="75"/>
      <c r="D6" s="76"/>
      <c r="E6" s="77"/>
    </row>
    <row r="7" spans="1:5" s="13" customFormat="1" ht="12.75">
      <c r="A7" s="66"/>
      <c r="B7" s="71"/>
      <c r="C7" s="75"/>
      <c r="D7" s="76"/>
      <c r="E7" s="77"/>
    </row>
    <row r="8" spans="1:5" s="13" customFormat="1" ht="12.75" customHeight="1">
      <c r="A8" s="66"/>
      <c r="B8" s="71"/>
      <c r="C8" s="68" t="str">
        <f>'[3] ФБ'!C7</f>
        <v>Поступления за 2017 год</v>
      </c>
      <c r="D8" s="69" t="str">
        <f>'[3] ФБ'!D7</f>
        <v>Поступления за 2018 год</v>
      </c>
      <c r="E8" s="67" t="s">
        <v>20</v>
      </c>
    </row>
    <row r="9" spans="1:5" s="13" customFormat="1" ht="12.75" customHeight="1">
      <c r="A9" s="66"/>
      <c r="B9" s="71"/>
      <c r="C9" s="68"/>
      <c r="D9" s="69"/>
      <c r="E9" s="67"/>
    </row>
    <row r="10" spans="1:5" s="13" customFormat="1" ht="12.75" customHeight="1">
      <c r="A10" s="66"/>
      <c r="B10" s="71"/>
      <c r="C10" s="68"/>
      <c r="D10" s="69"/>
      <c r="E10" s="67"/>
    </row>
    <row r="11" spans="1:5" s="17" customFormat="1" ht="12.75" thickBot="1">
      <c r="A11" s="53"/>
      <c r="B11" s="54" t="s">
        <v>11</v>
      </c>
      <c r="C11" s="41">
        <v>1</v>
      </c>
      <c r="D11" s="55">
        <v>2</v>
      </c>
      <c r="E11" s="40">
        <v>3</v>
      </c>
    </row>
    <row r="12" spans="1:5" s="5" customFormat="1" ht="47.25">
      <c r="A12" s="50">
        <v>1</v>
      </c>
      <c r="B12" s="51" t="s">
        <v>4</v>
      </c>
      <c r="C12" s="62">
        <f>'[2]Лист1'!$F$25-'[2]Лист1'!$G$25</f>
        <v>19805330</v>
      </c>
      <c r="D12" s="52">
        <f>'[1]Лист1'!$F$26-'[1]Лист1'!$G$26</f>
        <v>19964741</v>
      </c>
      <c r="E12" s="39">
        <f>IF(C12&gt;0,IF(D12&gt;0,D12/C12*100,"-"),IF(D12&lt;0,C12/D12*100,"-"))</f>
        <v>100.80488939088619</v>
      </c>
    </row>
    <row r="13" spans="1:5" ht="18.75">
      <c r="A13" s="36">
        <f aca="true" t="shared" si="0" ref="A13:A18">A12+1</f>
        <v>2</v>
      </c>
      <c r="B13" s="37" t="s">
        <v>1</v>
      </c>
      <c r="C13" s="22"/>
      <c r="D13" s="28"/>
      <c r="E13" s="35"/>
    </row>
    <row r="14" spans="1:6" ht="18.75">
      <c r="A14" s="36">
        <f t="shared" si="0"/>
        <v>3</v>
      </c>
      <c r="B14" s="44" t="s">
        <v>2</v>
      </c>
      <c r="C14" s="23">
        <f>'[2]Лист1'!$F$29</f>
        <v>6548331</v>
      </c>
      <c r="D14" s="29">
        <f>'[1]Лист1'!$F$30</f>
        <v>4887901</v>
      </c>
      <c r="E14" s="35">
        <f aca="true" t="shared" si="1" ref="E14:E25">IF(C14&gt;0,IF(D14&gt;0,D14/C14*100,"-"),IF(D14&lt;0,C14/D14*100,"-"))</f>
        <v>74.64346258611545</v>
      </c>
      <c r="F14" s="34"/>
    </row>
    <row r="15" spans="1:6" ht="18.75">
      <c r="A15" s="36">
        <f t="shared" si="0"/>
        <v>4</v>
      </c>
      <c r="B15" s="44" t="s">
        <v>3</v>
      </c>
      <c r="C15" s="23">
        <f>'[2]Лист1'!$F$44-'[2]Лист1'!$G$44</f>
        <v>6290950</v>
      </c>
      <c r="D15" s="29">
        <f>'[1]Лист1'!$F$46-'[1]Лист1'!$G$46</f>
        <v>7211956</v>
      </c>
      <c r="E15" s="35">
        <f t="shared" si="1"/>
        <v>114.64017358268623</v>
      </c>
      <c r="F15" s="34"/>
    </row>
    <row r="16" spans="1:5" s="5" customFormat="1" ht="30.75" customHeight="1">
      <c r="A16" s="36">
        <f t="shared" si="0"/>
        <v>5</v>
      </c>
      <c r="B16" s="45" t="s">
        <v>8</v>
      </c>
      <c r="C16" s="23">
        <f>'[2]Лист1'!$F$53</f>
        <v>5935</v>
      </c>
      <c r="D16" s="29">
        <f>'[1]Лист1'!$F$55</f>
        <v>10383</v>
      </c>
      <c r="E16" s="35">
        <f t="shared" si="1"/>
        <v>174.9452401010952</v>
      </c>
    </row>
    <row r="17" spans="1:7" s="5" customFormat="1" ht="18.75">
      <c r="A17" s="36">
        <f t="shared" si="0"/>
        <v>6</v>
      </c>
      <c r="B17" s="46" t="s">
        <v>7</v>
      </c>
      <c r="C17" s="23">
        <f>'[2]Лист1'!$F$109</f>
        <v>4997089</v>
      </c>
      <c r="D17" s="29">
        <f>'[1]Лист1'!$F$116</f>
        <v>5793186</v>
      </c>
      <c r="E17" s="35">
        <f t="shared" si="1"/>
        <v>115.93121515346235</v>
      </c>
      <c r="F17" s="20"/>
      <c r="G17" s="1"/>
    </row>
    <row r="18" spans="1:5" ht="18.75">
      <c r="A18" s="36">
        <f t="shared" si="0"/>
        <v>7</v>
      </c>
      <c r="B18" s="44" t="s">
        <v>6</v>
      </c>
      <c r="C18" s="29">
        <f>C19+C20</f>
        <v>272886</v>
      </c>
      <c r="D18" s="29">
        <f>D19+D20</f>
        <v>259557</v>
      </c>
      <c r="E18" s="35">
        <f t="shared" si="1"/>
        <v>95.1155427541171</v>
      </c>
    </row>
    <row r="19" spans="1:5" s="59" customFormat="1" ht="18.75">
      <c r="A19" s="57">
        <f>A18+0.1</f>
        <v>7.1</v>
      </c>
      <c r="B19" s="47" t="s">
        <v>12</v>
      </c>
      <c r="C19" s="61">
        <f>'[2]Лист1'!$F$115</f>
        <v>126815</v>
      </c>
      <c r="D19" s="58">
        <f>'[1]Лист1'!$F$122</f>
        <v>133053</v>
      </c>
      <c r="E19" s="56">
        <f t="shared" si="1"/>
        <v>104.91897646177503</v>
      </c>
    </row>
    <row r="20" spans="1:5" s="59" customFormat="1" ht="24.75" customHeight="1">
      <c r="A20" s="57">
        <f>A19+0.1</f>
        <v>7.199999999999999</v>
      </c>
      <c r="B20" s="48" t="s">
        <v>13</v>
      </c>
      <c r="C20" s="61">
        <f>'[2]Лист1'!$F$116</f>
        <v>146071</v>
      </c>
      <c r="D20" s="58">
        <f>'[1]Лист1'!$F$123</f>
        <v>126504</v>
      </c>
      <c r="E20" s="56">
        <f t="shared" si="1"/>
        <v>86.60445947518673</v>
      </c>
    </row>
    <row r="21" spans="1:7" s="5" customFormat="1" ht="47.25">
      <c r="A21" s="36">
        <v>8</v>
      </c>
      <c r="B21" s="46" t="s">
        <v>5</v>
      </c>
      <c r="C21" s="21">
        <f>'[2]Лист1'!$F$138</f>
        <v>530212</v>
      </c>
      <c r="D21" s="27">
        <f>'[1]Лист1'!$F$145</f>
        <v>364937</v>
      </c>
      <c r="E21" s="35">
        <f t="shared" si="1"/>
        <v>68.82850633331573</v>
      </c>
      <c r="G21" s="1"/>
    </row>
    <row r="22" spans="1:5" s="59" customFormat="1" ht="31.5">
      <c r="A22" s="57">
        <v>8.1</v>
      </c>
      <c r="B22" s="60" t="s">
        <v>17</v>
      </c>
      <c r="C22" s="61">
        <f>'[2]Лист1'!$F$147+'[2]Лист1'!$F$150</f>
        <v>498540</v>
      </c>
      <c r="D22" s="58">
        <f>'[1]Лист1'!$F$154+'[1]Лист1'!$F$157</f>
        <v>309855</v>
      </c>
      <c r="E22" s="56">
        <f t="shared" si="1"/>
        <v>62.1524852569503</v>
      </c>
    </row>
    <row r="23" spans="1:5" s="59" customFormat="1" ht="47.25">
      <c r="A23" s="57">
        <v>8.12</v>
      </c>
      <c r="B23" s="60" t="s">
        <v>14</v>
      </c>
      <c r="C23" s="61">
        <f>'[2]Лист1'!$F$146</f>
        <v>29555</v>
      </c>
      <c r="D23" s="58">
        <f>'[1]Лист1'!$F$153</f>
        <v>53323</v>
      </c>
      <c r="E23" s="56">
        <f t="shared" si="1"/>
        <v>180.41955675858568</v>
      </c>
    </row>
    <row r="24" spans="1:5" s="59" customFormat="1" ht="63">
      <c r="A24" s="57">
        <v>8.3</v>
      </c>
      <c r="B24" s="60" t="s">
        <v>16</v>
      </c>
      <c r="C24" s="61">
        <f>'[2]Лист1'!$F$158</f>
        <v>2117</v>
      </c>
      <c r="D24" s="58">
        <f>'[1]Лист1'!$F$165</f>
        <v>1759</v>
      </c>
      <c r="E24" s="56">
        <f t="shared" si="1"/>
        <v>83.08927727916864</v>
      </c>
    </row>
    <row r="25" spans="1:5" ht="48" thickBot="1">
      <c r="A25" s="38">
        <f>A24+1</f>
        <v>9.3</v>
      </c>
      <c r="B25" s="49" t="s">
        <v>15</v>
      </c>
      <c r="C25" s="63">
        <f>'[2]Лист1'!$F$424</f>
        <v>1155808</v>
      </c>
      <c r="D25" s="42">
        <f>'[1]Лист1'!$F$434</f>
        <v>1431173</v>
      </c>
      <c r="E25" s="43">
        <f t="shared" si="1"/>
        <v>123.82445873363051</v>
      </c>
    </row>
    <row r="26" spans="1:5" ht="16.5" customHeight="1">
      <c r="A26" s="4"/>
      <c r="B26" s="8"/>
      <c r="C26" s="10"/>
      <c r="D26" s="30"/>
      <c r="E26" s="12"/>
    </row>
    <row r="27" spans="1:5" s="3" customFormat="1" ht="15.75">
      <c r="A27" s="4"/>
      <c r="B27" s="9"/>
      <c r="C27" s="9"/>
      <c r="D27" s="31"/>
      <c r="E27" s="9"/>
    </row>
    <row r="28" spans="1:6" s="3" customFormat="1" ht="13.5" customHeight="1">
      <c r="A28" s="4"/>
      <c r="B28" s="9"/>
      <c r="C28" s="9"/>
      <c r="D28" s="32"/>
      <c r="E28" s="9"/>
      <c r="F28" s="6"/>
    </row>
    <row r="29" spans="1:6" s="3" customFormat="1" ht="15.75" customHeight="1">
      <c r="A29" s="11"/>
      <c r="B29" s="11"/>
      <c r="C29" s="11"/>
      <c r="D29" s="11"/>
      <c r="E29" s="25"/>
      <c r="F29" s="25"/>
    </row>
  </sheetData>
  <sheetProtection/>
  <mergeCells count="9">
    <mergeCell ref="A1:E1"/>
    <mergeCell ref="A5:A10"/>
    <mergeCell ref="E8:E10"/>
    <mergeCell ref="C8:C10"/>
    <mergeCell ref="D8:D10"/>
    <mergeCell ref="B5:B10"/>
    <mergeCell ref="C5:E7"/>
    <mergeCell ref="B3:E3"/>
    <mergeCell ref="B2:E2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2018-08-16T05:19:25Z</cp:lastPrinted>
  <dcterms:created xsi:type="dcterms:W3CDTF">2004-07-16T03:37:51Z</dcterms:created>
  <dcterms:modified xsi:type="dcterms:W3CDTF">2018-08-23T06:47:33Z</dcterms:modified>
  <cp:category/>
  <cp:version/>
  <cp:contentType/>
  <cp:contentStatus/>
</cp:coreProperties>
</file>