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55" windowWidth="9720" windowHeight="5985" tabRatio="582" activeTab="0"/>
  </bookViews>
  <sheets>
    <sheet name="ОБ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'ОБ'!$B:$B</definedName>
    <definedName name="_xlnm.Print_Area" localSheetId="0">'ОБ'!$A$1:$E$29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<sst xmlns="http://schemas.openxmlformats.org/spreadsheetml/2006/main" count="21" uniqueCount="21">
  <si>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</si>
  <si>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</si>
  <si>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</si>
  <si>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</si>
  <si>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</si>
  <si>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</si>
  <si>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</si>
  <si>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</si>
  <si>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</si>
  <si>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</si>
  <si>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</si>
  <si>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</si>
  <si>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</si>
  <si>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</si>
  <si>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</si>
  <si>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</si>
  <si>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</si>
  <si>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 xml:space="preserve">налог на добычу прочих полезных ископаемых и угля </t>
  </si>
  <si>
    <t xml:space="preserve">Структура  и объемы налоговых платежей в областной бюджет </t>
  </si>
  <si>
    <t xml:space="preserve">Областной бюджет Амурской области </t>
  </si>
  <si>
    <t>Темп роста (снижения) 2018г. к 2017г.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</si>
</sst>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18" fillId="33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center" wrapText="1"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65" fontId="7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vertical="justify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justify"/>
      <protection locked="0"/>
    </xf>
    <xf numFmtId="3" fontId="2" fillId="0" borderId="13" xfId="0" applyNumberFormat="1" applyFont="1" applyFill="1" applyBorder="1" applyAlignment="1" applyProtection="1">
      <alignment horizontal="justify" vertical="justify"/>
      <protection locked="0"/>
    </xf>
    <xf numFmtId="3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8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>
      <alignment horizontal="center" vertical="center"/>
    </xf>
    <xf numFmtId="170" fontId="25" fillId="33" borderId="12" xfId="0" applyNumberFormat="1" applyFont="1" applyFill="1" applyBorder="1" applyAlignment="1" applyProtection="1">
      <alignment horizontal="center" vertical="center"/>
      <protection locked="0"/>
    </xf>
    <xf numFmtId="3" fontId="26" fillId="33" borderId="0" xfId="0" applyNumberFormat="1" applyFont="1" applyFill="1" applyAlignment="1">
      <alignment/>
    </xf>
    <xf numFmtId="3" fontId="21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Alignment="1">
      <alignment horizont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12\1NM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12\1NM_12(3%20&#1056;&#1040;&#1047;&#1044;&#1045;&#105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12\1NM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41558116</v>
          </cell>
          <cell r="G25">
            <v>7391078</v>
          </cell>
        </row>
        <row r="29">
          <cell r="F29">
            <v>10540834</v>
          </cell>
        </row>
        <row r="44">
          <cell r="F44">
            <v>17169271</v>
          </cell>
          <cell r="G44">
            <v>5235082</v>
          </cell>
        </row>
        <row r="53">
          <cell r="F53">
            <v>10735</v>
          </cell>
        </row>
        <row r="112">
          <cell r="F112">
            <v>7431761</v>
          </cell>
        </row>
        <row r="118">
          <cell r="F118">
            <v>181694</v>
          </cell>
        </row>
        <row r="119">
          <cell r="F119">
            <v>775441</v>
          </cell>
        </row>
        <row r="141">
          <cell r="F141">
            <v>1594335</v>
          </cell>
        </row>
        <row r="149">
          <cell r="F149">
            <v>64038</v>
          </cell>
        </row>
        <row r="150">
          <cell r="F150">
            <v>1481376</v>
          </cell>
        </row>
        <row r="153">
          <cell r="F153">
            <v>40676</v>
          </cell>
        </row>
        <row r="161">
          <cell r="F161">
            <v>8245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E26">
            <v>1691048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44866682</v>
          </cell>
          <cell r="G26">
            <v>9462392</v>
          </cell>
        </row>
        <row r="30">
          <cell r="F30">
            <v>9374152</v>
          </cell>
        </row>
        <row r="46">
          <cell r="F46">
            <v>20098017</v>
          </cell>
          <cell r="G46">
            <v>6204055</v>
          </cell>
        </row>
        <row r="55">
          <cell r="F55">
            <v>18600</v>
          </cell>
        </row>
        <row r="116">
          <cell r="F116">
            <v>8147148</v>
          </cell>
        </row>
        <row r="122">
          <cell r="F122">
            <v>186580</v>
          </cell>
        </row>
        <row r="123">
          <cell r="F123">
            <v>779747</v>
          </cell>
        </row>
        <row r="145">
          <cell r="F145">
            <v>891697</v>
          </cell>
        </row>
        <row r="153">
          <cell r="F153">
            <v>98873</v>
          </cell>
        </row>
        <row r="154">
          <cell r="F154">
            <v>741305</v>
          </cell>
        </row>
        <row r="157">
          <cell r="F157">
            <v>43507</v>
          </cell>
        </row>
        <row r="165">
          <cell r="F165">
            <v>8012</v>
          </cell>
        </row>
        <row r="436">
          <cell r="F436">
            <v>2103924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январь-декабрь 2018 года</v>
          </cell>
        </row>
      </sheetData>
      <sheetData sheetId="1">
        <row r="7">
          <cell r="C7" t="str">
            <v>Поступления за 2017 год</v>
          </cell>
          <cell r="D7" t="str">
            <v>Поступления за 2018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00390625" style="2" customWidth="1"/>
    <col min="2" max="2" width="39.75390625" style="13" customWidth="1"/>
    <col min="3" max="3" width="21.75390625" style="13" customWidth="1"/>
    <col min="4" max="4" width="20.25390625" style="30" customWidth="1"/>
    <col min="5" max="5" width="24.75390625" style="18" customWidth="1"/>
    <col min="6" max="16384" width="9.125" style="1" customWidth="1"/>
  </cols>
  <sheetData>
    <row r="1" spans="1:5" ht="12.75">
      <c r="A1" s="58">
        <v>3</v>
      </c>
      <c r="B1" s="58"/>
      <c r="C1" s="58"/>
      <c r="D1" s="58"/>
      <c r="E1" s="58"/>
    </row>
    <row r="2" spans="1:5" s="13" customFormat="1" ht="23.25" customHeight="1">
      <c r="A2" s="14"/>
      <c r="B2" s="72" t="s">
        <v>18</v>
      </c>
      <c r="C2" s="72"/>
      <c r="D2" s="72"/>
      <c r="E2" s="72"/>
    </row>
    <row r="3" spans="1:17" s="16" customFormat="1" ht="21" customHeight="1">
      <c r="A3" s="15"/>
      <c r="B3" s="72" t="str">
        <f>'[4]Свод'!B10</f>
        <v> за январь-декабрь 2018 года</v>
      </c>
      <c r="C3" s="72"/>
      <c r="D3" s="72"/>
      <c r="E3" s="7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6" customFormat="1" ht="18.75" customHeight="1" thickBot="1">
      <c r="A4" s="15"/>
      <c r="B4" s="24"/>
      <c r="C4" s="24"/>
      <c r="D4" s="26"/>
      <c r="E4" s="19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5" s="13" customFormat="1" ht="12.75">
      <c r="A5" s="59" t="s">
        <v>10</v>
      </c>
      <c r="B5" s="64" t="s">
        <v>0</v>
      </c>
      <c r="C5" s="66" t="s">
        <v>19</v>
      </c>
      <c r="D5" s="67"/>
      <c r="E5" s="68"/>
    </row>
    <row r="6" spans="1:5" s="13" customFormat="1" ht="12.75">
      <c r="A6" s="60"/>
      <c r="B6" s="65"/>
      <c r="C6" s="69"/>
      <c r="D6" s="70"/>
      <c r="E6" s="71"/>
    </row>
    <row r="7" spans="1:5" s="13" customFormat="1" ht="12.75">
      <c r="A7" s="60"/>
      <c r="B7" s="65"/>
      <c r="C7" s="69"/>
      <c r="D7" s="70"/>
      <c r="E7" s="71"/>
    </row>
    <row r="8" spans="1:5" s="13" customFormat="1" ht="12.75" customHeight="1">
      <c r="A8" s="60"/>
      <c r="B8" s="65"/>
      <c r="C8" s="62" t="str">
        <f>'[4] ФБ'!C7</f>
        <v>Поступления за 2017 год</v>
      </c>
      <c r="D8" s="63" t="str">
        <f>'[4] ФБ'!D7</f>
        <v>Поступления за 2018 год</v>
      </c>
      <c r="E8" s="61" t="s">
        <v>20</v>
      </c>
    </row>
    <row r="9" spans="1:5" s="13" customFormat="1" ht="12.75" customHeight="1">
      <c r="A9" s="60"/>
      <c r="B9" s="65"/>
      <c r="C9" s="62"/>
      <c r="D9" s="63"/>
      <c r="E9" s="61"/>
    </row>
    <row r="10" spans="1:5" s="13" customFormat="1" ht="12.75" customHeight="1">
      <c r="A10" s="60"/>
      <c r="B10" s="65"/>
      <c r="C10" s="62"/>
      <c r="D10" s="63"/>
      <c r="E10" s="61"/>
    </row>
    <row r="11" spans="1:5" s="17" customFormat="1" ht="12.75" thickBot="1">
      <c r="A11" s="48"/>
      <c r="B11" s="49" t="s">
        <v>11</v>
      </c>
      <c r="C11" s="38">
        <v>1</v>
      </c>
      <c r="D11" s="50">
        <v>2</v>
      </c>
      <c r="E11" s="37">
        <v>3</v>
      </c>
    </row>
    <row r="12" spans="1:5" s="5" customFormat="1" ht="47.25">
      <c r="A12" s="46">
        <v>1</v>
      </c>
      <c r="B12" s="47" t="s">
        <v>4</v>
      </c>
      <c r="C12" s="56">
        <f>'[1]Лист1'!$F$25-'[1]Лист1'!$G$25</f>
        <v>34167038</v>
      </c>
      <c r="D12" s="56">
        <f>'[3]Лист1'!$F$26-'[3]Лист1'!$G$26</f>
        <v>35404290</v>
      </c>
      <c r="E12" s="36">
        <f>IF(C12&gt;0,IF(D12&gt;0,D12/C12*100,"-"),IF(D12&lt;0,C12/D12*100,"-"))</f>
        <v>103.62118600974424</v>
      </c>
    </row>
    <row r="13" spans="1:5" ht="18.75">
      <c r="A13" s="33">
        <f aca="true" t="shared" si="0" ref="A13:A18">A12+1</f>
        <v>2</v>
      </c>
      <c r="B13" s="34" t="s">
        <v>1</v>
      </c>
      <c r="C13" s="22"/>
      <c r="D13" s="22"/>
      <c r="E13" s="32"/>
    </row>
    <row r="14" spans="1:6" ht="18.75">
      <c r="A14" s="33">
        <f t="shared" si="0"/>
        <v>3</v>
      </c>
      <c r="B14" s="40" t="s">
        <v>2</v>
      </c>
      <c r="C14" s="23">
        <f>'[1]Лист1'!$F$29</f>
        <v>10540834</v>
      </c>
      <c r="D14" s="23">
        <f>'[3]Лист1'!$F$30</f>
        <v>9374152</v>
      </c>
      <c r="E14" s="32">
        <f aca="true" t="shared" si="1" ref="E14:E25">IF(C14&gt;0,IF(D14&gt;0,D14/C14*100,"-"),IF(D14&lt;0,C14/D14*100,"-"))</f>
        <v>88.9317866119512</v>
      </c>
      <c r="F14" s="31"/>
    </row>
    <row r="15" spans="1:6" ht="18.75">
      <c r="A15" s="33">
        <f t="shared" si="0"/>
        <v>4</v>
      </c>
      <c r="B15" s="40" t="s">
        <v>3</v>
      </c>
      <c r="C15" s="23">
        <f>'[1]Лист1'!$F$44-'[1]Лист1'!$G$44</f>
        <v>11934189</v>
      </c>
      <c r="D15" s="23">
        <f>'[3]Лист1'!$F$46-'[3]Лист1'!$G$46</f>
        <v>13893962</v>
      </c>
      <c r="E15" s="32">
        <f t="shared" si="1"/>
        <v>116.42150128508942</v>
      </c>
      <c r="F15" s="31"/>
    </row>
    <row r="16" spans="1:5" s="5" customFormat="1" ht="30.75" customHeight="1">
      <c r="A16" s="33">
        <f t="shared" si="0"/>
        <v>5</v>
      </c>
      <c r="B16" s="41" t="s">
        <v>8</v>
      </c>
      <c r="C16" s="23">
        <f>'[1]Лист1'!$F$53</f>
        <v>10735</v>
      </c>
      <c r="D16" s="23">
        <f>'[3]Лист1'!$F$55</f>
        <v>18600</v>
      </c>
      <c r="E16" s="32">
        <f t="shared" si="1"/>
        <v>173.26502095947833</v>
      </c>
    </row>
    <row r="17" spans="1:7" s="5" customFormat="1" ht="18.75">
      <c r="A17" s="33">
        <f t="shared" si="0"/>
        <v>6</v>
      </c>
      <c r="B17" s="42" t="s">
        <v>7</v>
      </c>
      <c r="C17" s="23">
        <f>'[1]Лист1'!$F$112</f>
        <v>7431761</v>
      </c>
      <c r="D17" s="23">
        <f>'[3]Лист1'!$F$116</f>
        <v>8147148</v>
      </c>
      <c r="E17" s="32">
        <f t="shared" si="1"/>
        <v>109.626076511341</v>
      </c>
      <c r="F17" s="20"/>
      <c r="G17" s="1"/>
    </row>
    <row r="18" spans="1:5" ht="18.75">
      <c r="A18" s="33">
        <f t="shared" si="0"/>
        <v>7</v>
      </c>
      <c r="B18" s="40" t="s">
        <v>6</v>
      </c>
      <c r="C18" s="23">
        <f>C19+C20</f>
        <v>957135</v>
      </c>
      <c r="D18" s="23">
        <f>D19+D20</f>
        <v>966327</v>
      </c>
      <c r="E18" s="32">
        <f t="shared" si="1"/>
        <v>100.96036609255748</v>
      </c>
    </row>
    <row r="19" spans="1:5" s="53" customFormat="1" ht="18.75">
      <c r="A19" s="52">
        <f>A18+0.1</f>
        <v>7.1</v>
      </c>
      <c r="B19" s="43" t="s">
        <v>12</v>
      </c>
      <c r="C19" s="55">
        <f>'[1]Лист1'!$F$118</f>
        <v>181694</v>
      </c>
      <c r="D19" s="55">
        <f>'[3]Лист1'!$F$122</f>
        <v>186580</v>
      </c>
      <c r="E19" s="51">
        <f t="shared" si="1"/>
        <v>102.68913668035269</v>
      </c>
    </row>
    <row r="20" spans="1:5" s="53" customFormat="1" ht="24.75" customHeight="1">
      <c r="A20" s="52">
        <f>A19+0.1</f>
        <v>7.199999999999999</v>
      </c>
      <c r="B20" s="44" t="s">
        <v>13</v>
      </c>
      <c r="C20" s="55">
        <f>'[1]Лист1'!$F$119</f>
        <v>775441</v>
      </c>
      <c r="D20" s="55">
        <f>'[3]Лист1'!$F$123</f>
        <v>779747</v>
      </c>
      <c r="E20" s="51">
        <f t="shared" si="1"/>
        <v>100.55529692136476</v>
      </c>
    </row>
    <row r="21" spans="1:7" s="5" customFormat="1" ht="47.25">
      <c r="A21" s="33">
        <v>8</v>
      </c>
      <c r="B21" s="42" t="s">
        <v>5</v>
      </c>
      <c r="C21" s="21">
        <f>'[1]Лист1'!$F$141</f>
        <v>1594335</v>
      </c>
      <c r="D21" s="21">
        <f>'[3]Лист1'!$F$145</f>
        <v>891697</v>
      </c>
      <c r="E21" s="32">
        <f t="shared" si="1"/>
        <v>55.929086421611515</v>
      </c>
      <c r="G21" s="1"/>
    </row>
    <row r="22" spans="1:5" s="53" customFormat="1" ht="31.5">
      <c r="A22" s="52">
        <v>8.1</v>
      </c>
      <c r="B22" s="54" t="s">
        <v>17</v>
      </c>
      <c r="C22" s="55">
        <f>'[1]Лист1'!$F$150+'[1]Лист1'!$F$153</f>
        <v>1522052</v>
      </c>
      <c r="D22" s="55">
        <f>'[3]Лист1'!$F$154+'[3]Лист1'!$F$157</f>
        <v>784812</v>
      </c>
      <c r="E22" s="51">
        <f t="shared" si="1"/>
        <v>51.56275869681194</v>
      </c>
    </row>
    <row r="23" spans="1:5" s="53" customFormat="1" ht="47.25">
      <c r="A23" s="52">
        <v>8.12</v>
      </c>
      <c r="B23" s="54" t="s">
        <v>14</v>
      </c>
      <c r="C23" s="55">
        <f>'[1]Лист1'!$F$149</f>
        <v>64038</v>
      </c>
      <c r="D23" s="55">
        <f>'[3]Лист1'!$F$153</f>
        <v>98873</v>
      </c>
      <c r="E23" s="51">
        <f t="shared" si="1"/>
        <v>154.39738905025143</v>
      </c>
    </row>
    <row r="24" spans="1:5" s="53" customFormat="1" ht="63">
      <c r="A24" s="52">
        <v>8.3</v>
      </c>
      <c r="B24" s="54" t="s">
        <v>16</v>
      </c>
      <c r="C24" s="55">
        <f>'[1]Лист1'!$F$161</f>
        <v>8245</v>
      </c>
      <c r="D24" s="55">
        <f>'[3]Лист1'!$F$165</f>
        <v>8012</v>
      </c>
      <c r="E24" s="51">
        <f t="shared" si="1"/>
        <v>97.17404487568223</v>
      </c>
    </row>
    <row r="25" spans="1:5" ht="48" thickBot="1">
      <c r="A25" s="35">
        <f>A24+1</f>
        <v>9.3</v>
      </c>
      <c r="B25" s="45" t="s">
        <v>15</v>
      </c>
      <c r="C25" s="57">
        <f>'[2]Лист1'!$E$26</f>
        <v>1691048</v>
      </c>
      <c r="D25" s="57">
        <f>'[3]Лист1'!$F$436</f>
        <v>2103924</v>
      </c>
      <c r="E25" s="39">
        <f t="shared" si="1"/>
        <v>124.41539211187383</v>
      </c>
    </row>
    <row r="26" spans="1:5" ht="16.5" customHeight="1">
      <c r="A26" s="4"/>
      <c r="B26" s="8"/>
      <c r="C26" s="10"/>
      <c r="D26" s="27"/>
      <c r="E26" s="12"/>
    </row>
    <row r="27" spans="1:5" s="3" customFormat="1" ht="15.75">
      <c r="A27" s="4"/>
      <c r="B27" s="9"/>
      <c r="C27" s="9"/>
      <c r="D27" s="28"/>
      <c r="E27" s="9"/>
    </row>
    <row r="28" spans="1:6" s="3" customFormat="1" ht="13.5" customHeight="1">
      <c r="A28" s="4"/>
      <c r="B28" s="9"/>
      <c r="C28" s="9"/>
      <c r="D28" s="29"/>
      <c r="E28" s="9"/>
      <c r="F28" s="6"/>
    </row>
    <row r="29" spans="1:6" s="3" customFormat="1" ht="15.75" customHeight="1">
      <c r="A29" s="11"/>
      <c r="B29" s="11"/>
      <c r="C29" s="11"/>
      <c r="D29" s="11"/>
      <c r="E29" s="25"/>
      <c r="F29" s="25"/>
    </row>
  </sheetData>
  <sheetProtection/>
  <mergeCells count="9">
    <mergeCell ref="A1:E1"/>
    <mergeCell ref="A5:A10"/>
    <mergeCell ref="E8:E10"/>
    <mergeCell ref="C8:C10"/>
    <mergeCell ref="D8:D10"/>
    <mergeCell ref="B5:B10"/>
    <mergeCell ref="C5:E7"/>
    <mergeCell ref="B3:E3"/>
    <mergeCell ref="B2:E2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1Internet_X</cp:lastModifiedBy>
  <cp:lastPrinted>2019-01-24T03:03:35Z</cp:lastPrinted>
  <dcterms:created xsi:type="dcterms:W3CDTF">2004-07-16T03:37:51Z</dcterms:created>
  <dcterms:modified xsi:type="dcterms:W3CDTF">2019-02-01T02:28:06Z</dcterms:modified>
  <cp:category/>
  <cp:version/>
  <cp:contentType/>
  <cp:contentStatus/>
</cp:coreProperties>
</file>