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13_Аналитический отдел\_Обмен\Горленкова Ольга Николаевна\Ян.-декабрь_2023\СМИ_12_январь-декабрь\"/>
    </mc:Choice>
  </mc:AlternateContent>
  <bookViews>
    <workbookView xWindow="0" yWindow="0" windowWidth="28800" windowHeight="11475"/>
  </bookViews>
  <sheets>
    <sheet name="2022-2023гг." sheetId="1" r:id="rId1"/>
  </sheets>
  <externalReferences>
    <externalReference r:id="rId2"/>
    <externalReference r:id="rId3"/>
  </externalReferences>
  <definedNames>
    <definedName name="_R1050_2" localSheetId="0">'2022-2023гг.'!#REF!</definedName>
    <definedName name="_R1050_2">#REF!</definedName>
    <definedName name="_R3020_2">'[1]3'!$E$9</definedName>
    <definedName name="_R3300_7">'[2]4'!$J$7</definedName>
    <definedName name="_R3400_7">'[2]4'!$J$13</definedName>
    <definedName name="_R3500_7">'[2]4'!$J$14</definedName>
    <definedName name="А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1" l="1"/>
  <c r="N30" i="1" l="1"/>
  <c r="M30" i="1"/>
  <c r="L30" i="1"/>
  <c r="N20" i="1"/>
  <c r="L20" i="1"/>
  <c r="N19" i="1"/>
  <c r="M19" i="1"/>
  <c r="M31" i="1" s="1"/>
  <c r="L19" i="1"/>
  <c r="L31" i="1" s="1"/>
  <c r="N31" i="1" l="1"/>
  <c r="N33" i="1" s="1"/>
  <c r="O31" i="1"/>
  <c r="O32" i="1" s="1"/>
</calcChain>
</file>

<file path=xl/comments1.xml><?xml version="1.0" encoding="utf-8"?>
<comments xmlns="http://schemas.openxmlformats.org/spreadsheetml/2006/main">
  <authors>
    <author>Арсентьева Ирина Васильевна</author>
    <author>Горленкова Ольга Николаевна</author>
    <author>Коршунова Юлия Александровна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Арсентьева Ирина Васильевна:</t>
        </r>
        <r>
          <rPr>
            <sz val="9"/>
            <color indexed="81"/>
            <rFont val="Tahoma"/>
            <family val="2"/>
            <charset val="204"/>
          </rPr>
          <t xml:space="preserve">
+ стр. 5020+5040-1290-1320-1330-1362
</t>
        </r>
      </text>
    </comment>
    <comment ref="D35" authorId="1" shapeId="0">
      <text>
        <r>
          <rPr>
            <b/>
            <sz val="9"/>
            <color indexed="81"/>
            <rFont val="Tahoma"/>
            <family val="2"/>
            <charset val="204"/>
          </rPr>
          <t>Горленкова Ольга Николаевна:</t>
        </r>
        <r>
          <rPr>
            <sz val="9"/>
            <color indexed="81"/>
            <rFont val="Tahoma"/>
            <family val="2"/>
            <charset val="204"/>
          </rPr>
          <t xml:space="preserve">
стр.1220-стр.1280-стр.1290-стр.1320-стр.1330-стр.1362+доходы от акцизов</t>
        </r>
      </text>
    </comment>
    <comment ref="E35" authorId="2" shapeId="0">
      <text>
        <r>
          <rPr>
            <b/>
            <sz val="9"/>
            <color indexed="81"/>
            <rFont val="Tahoma"/>
            <family val="2"/>
            <charset val="204"/>
          </rPr>
          <t>Коршунова Юлия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стр.1220-стр.1280-стр.1290-стр.1320-стр.1330-стр.1362+доходы от акцизов</t>
        </r>
      </text>
    </comment>
  </commentList>
</comments>
</file>

<file path=xl/sharedStrings.xml><?xml version="1.0" encoding="utf-8"?>
<sst xmlns="http://schemas.openxmlformats.org/spreadsheetml/2006/main" count="69" uniqueCount="48">
  <si>
    <t>Поступление в бюджетную систему Российской Федерации и государственные внебюджетные фонды доходов,  администрируемых УФНС России по Тверской области (С УЧЕТОМ ПЕРЕРАСПРЕДЕЛЯЕМЫХ ДОХОДОВ)</t>
  </si>
  <si>
    <t>за январь-декабрь 2022 -2023 гг.</t>
  </si>
  <si>
    <t>тыс. рублей</t>
  </si>
  <si>
    <t>прирост/    снижение 
(тыс. руб.)</t>
  </si>
  <si>
    <r>
      <rPr>
        <b/>
        <i/>
        <sz val="14"/>
        <rFont val="Times New Roman"/>
        <family val="1"/>
        <charset val="204"/>
      </rPr>
      <t>2023</t>
    </r>
    <r>
      <rPr>
        <i/>
        <sz val="14"/>
        <rFont val="Times New Roman"/>
        <family val="1"/>
        <charset val="204"/>
      </rPr>
      <t xml:space="preserve"> в процентах к </t>
    </r>
    <r>
      <rPr>
        <b/>
        <i/>
        <sz val="14"/>
        <rFont val="Times New Roman"/>
        <family val="1"/>
        <charset val="204"/>
      </rPr>
      <t>2022</t>
    </r>
    <r>
      <rPr>
        <i/>
        <sz val="14"/>
        <rFont val="Times New Roman"/>
        <family val="1"/>
        <charset val="204"/>
      </rPr>
      <t xml:space="preserve"> </t>
    </r>
  </si>
  <si>
    <t xml:space="preserve"> Всего поступило в бюджетную систему РФ</t>
  </si>
  <si>
    <t>в том числе:</t>
  </si>
  <si>
    <t>из них:</t>
  </si>
  <si>
    <t xml:space="preserve">в федеральный бюджет </t>
  </si>
  <si>
    <t>в консолидированные бюджеты субъектов РФ</t>
  </si>
  <si>
    <t>пф</t>
  </si>
  <si>
    <t>фсс</t>
  </si>
  <si>
    <t>фомс</t>
  </si>
  <si>
    <t xml:space="preserve">   Налог на прибыль организаций</t>
  </si>
  <si>
    <t>в федеральный бюджет</t>
  </si>
  <si>
    <t>налог на прибыль за исключением КГН в консолидированный бюджет субъекта РФ</t>
  </si>
  <si>
    <t>налог на прибыль КГН в консолидированный бюджет субъекта РФ</t>
  </si>
  <si>
    <t xml:space="preserve">   Налог на доходы физических лиц</t>
  </si>
  <si>
    <t xml:space="preserve">   Налог на добавленную стоимость:</t>
  </si>
  <si>
    <t>на товары (работы, услуги), реализуемые на территории Российской Федерации</t>
  </si>
  <si>
    <t>на товары, ввозимые на территорию Российской Федерации</t>
  </si>
  <si>
    <t xml:space="preserve">   Акцизы на товары, производимые в РФ</t>
  </si>
  <si>
    <t>в консолидированные бюджеты Тверской области</t>
  </si>
  <si>
    <t>доходы от акцизов</t>
  </si>
  <si>
    <t>налог на игорный бизнес</t>
  </si>
  <si>
    <t>налог на имущество физических лиц</t>
  </si>
  <si>
    <t>налог на имущество организаций</t>
  </si>
  <si>
    <t>транспортный налог</t>
  </si>
  <si>
    <t>транспортный налог с организаций</t>
  </si>
  <si>
    <t>транспортный налог с физических лиц</t>
  </si>
  <si>
    <t xml:space="preserve">земельный налог </t>
  </si>
  <si>
    <t>земельный налог с организаций</t>
  </si>
  <si>
    <t>земельный налог с физических лиц</t>
  </si>
  <si>
    <t>Единый налоговый платеж физического лица (с января 2019 года) в федеральный бюджет</t>
  </si>
  <si>
    <t>Утилизационный сбор в федеральный бюджет</t>
  </si>
  <si>
    <t>2022 год</t>
  </si>
  <si>
    <t>2023 год</t>
  </si>
  <si>
    <t xml:space="preserve">   Налоги и сборы в консолидированный бюджет</t>
  </si>
  <si>
    <t xml:space="preserve">   Доходы по страховым взносам на  обязательное социальное страхование</t>
  </si>
  <si>
    <t xml:space="preserve">Страховые взносы в части обязательного медицинского страхования </t>
  </si>
  <si>
    <t xml:space="preserve">Страховые взносы в части обязательного социального страхования на случай временной нетрудоспособности и в связи с материнством </t>
  </si>
  <si>
    <t xml:space="preserve">Страховые взносы в части обязательного пенсионного страхования </t>
  </si>
  <si>
    <t xml:space="preserve">   Налоги и сборы  в консолидированный бюджет РФ</t>
  </si>
  <si>
    <t>Единый социальный налог в федеральный бюджет</t>
  </si>
  <si>
    <t>Акцизы на товары, ввозимые в РФ</t>
  </si>
  <si>
    <t xml:space="preserve">   Имущественные налоги в консолидированный бюджет субъекта РФ</t>
  </si>
  <si>
    <t xml:space="preserve">   Налоги, сборы и регулярные платежи за пользование природными ресурсами</t>
  </si>
  <si>
    <t xml:space="preserve">   налог на добычу полезных ископаемых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</si>
</sst>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7" x14ac:knownFonts="1">
    <font>
      <sz val="10"/>
      <name val="Arial Cyr"/>
      <charset val="204"/>
    </font>
    <font>
      <b/>
      <sz val="16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i/>
      <sz val="14"/>
      <name val="Times New Roman CYR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  <font>
      <i/>
      <sz val="12"/>
      <name val="Times New Roman CYR"/>
      <charset val="204"/>
    </font>
    <font>
      <b/>
      <sz val="11"/>
      <name val="Arial Cyr"/>
      <charset val="204"/>
    </font>
    <font>
      <i/>
      <sz val="12"/>
      <name val="Times New Roman CYR"/>
      <family val="1"/>
      <charset val="204"/>
    </font>
    <font>
      <i/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13"/>
      <name val="Times New Roman"/>
      <family val="1"/>
      <charset val="204"/>
    </font>
    <font>
      <b/>
      <sz val="16"/>
      <name val="Times New Roman CYR"/>
      <charset val="204"/>
    </font>
    <font>
      <sz val="14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wrapText="1"/>
    </xf>
    <xf numFmtId="0" fontId="4" fillId="0" borderId="0" xfId="0" applyFont="1"/>
    <xf numFmtId="0" fontId="5" fillId="0" borderId="2" xfId="0" applyFont="1" applyBorder="1"/>
    <xf numFmtId="0" fontId="3" fillId="0" borderId="2" xfId="0" applyFont="1" applyBorder="1"/>
    <xf numFmtId="0" fontId="6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left" vertical="center"/>
    </xf>
    <xf numFmtId="3" fontId="17" fillId="0" borderId="0" xfId="0" applyNumberFormat="1" applyFont="1" applyAlignment="1">
      <alignment vertical="center"/>
    </xf>
    <xf numFmtId="3" fontId="17" fillId="0" borderId="0" xfId="0" applyNumberFormat="1" applyFont="1"/>
    <xf numFmtId="0" fontId="7" fillId="0" borderId="2" xfId="0" applyFont="1" applyBorder="1"/>
    <xf numFmtId="0" fontId="18" fillId="0" borderId="2" xfId="0" applyFont="1" applyBorder="1" applyAlignment="1">
      <alignment horizontal="center"/>
    </xf>
    <xf numFmtId="0" fontId="19" fillId="0" borderId="0" xfId="0" applyFont="1"/>
    <xf numFmtId="165" fontId="19" fillId="0" borderId="0" xfId="0" applyNumberFormat="1" applyFont="1"/>
    <xf numFmtId="0" fontId="8" fillId="0" borderId="2" xfId="0" applyFont="1" applyBorder="1" applyAlignment="1">
      <alignment horizontal="left" wrapText="1"/>
    </xf>
    <xf numFmtId="3" fontId="0" fillId="0" borderId="0" xfId="0" applyNumberFormat="1"/>
    <xf numFmtId="0" fontId="6" fillId="0" borderId="2" xfId="0" applyFont="1" applyBorder="1" applyAlignment="1">
      <alignment horizontal="left" vertical="center" wrapText="1"/>
    </xf>
    <xf numFmtId="3" fontId="0" fillId="0" borderId="0" xfId="0" applyNumberFormat="1" applyAlignment="1">
      <alignment vertical="center"/>
    </xf>
    <xf numFmtId="0" fontId="7" fillId="0" borderId="3" xfId="0" applyFont="1" applyBorder="1"/>
    <xf numFmtId="0" fontId="20" fillId="0" borderId="3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0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left" wrapText="1"/>
    </xf>
    <xf numFmtId="0" fontId="16" fillId="0" borderId="2" xfId="0" applyFont="1" applyBorder="1" applyAlignment="1">
      <alignment horizontal="right" wrapText="1"/>
    </xf>
    <xf numFmtId="0" fontId="7" fillId="0" borderId="2" xfId="0" applyFont="1" applyBorder="1" applyAlignment="1">
      <alignment wrapText="1" shrinkToFit="1"/>
    </xf>
    <xf numFmtId="0" fontId="7" fillId="0" borderId="2" xfId="0" applyFont="1" applyBorder="1" applyAlignment="1">
      <alignment horizontal="left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 shrinkToFit="1"/>
    </xf>
    <xf numFmtId="0" fontId="2" fillId="0" borderId="2" xfId="0" applyFont="1" applyBorder="1" applyAlignment="1">
      <alignment horizontal="center"/>
    </xf>
    <xf numFmtId="0" fontId="24" fillId="0" borderId="2" xfId="0" applyFont="1" applyBorder="1" applyAlignment="1">
      <alignment wrapText="1"/>
    </xf>
    <xf numFmtId="0" fontId="6" fillId="0" borderId="2" xfId="0" applyFont="1" applyBorder="1" applyAlignment="1"/>
    <xf numFmtId="0" fontId="6" fillId="0" borderId="2" xfId="0" applyFont="1" applyBorder="1" applyAlignment="1">
      <alignment vertical="center"/>
    </xf>
    <xf numFmtId="0" fontId="18" fillId="0" borderId="2" xfId="0" applyFont="1" applyBorder="1" applyAlignment="1">
      <alignment horizontal="left" wrapText="1"/>
    </xf>
    <xf numFmtId="0" fontId="20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0" fillId="0" borderId="0" xfId="0" applyFill="1"/>
    <xf numFmtId="0" fontId="5" fillId="0" borderId="1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/>
    </xf>
    <xf numFmtId="3" fontId="12" fillId="0" borderId="2" xfId="0" applyNumberFormat="1" applyFont="1" applyFill="1" applyBorder="1"/>
    <xf numFmtId="3" fontId="12" fillId="0" borderId="2" xfId="0" applyNumberFormat="1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 horizontal="right"/>
    </xf>
    <xf numFmtId="3" fontId="13" fillId="0" borderId="2" xfId="0" applyNumberFormat="1" applyFont="1" applyFill="1" applyBorder="1"/>
    <xf numFmtId="3" fontId="13" fillId="0" borderId="2" xfId="0" applyNumberFormat="1" applyFont="1" applyFill="1" applyBorder="1" applyAlignment="1">
      <alignment vertical="center"/>
    </xf>
    <xf numFmtId="3" fontId="6" fillId="0" borderId="2" xfId="0" applyNumberFormat="1" applyFont="1" applyFill="1" applyBorder="1"/>
    <xf numFmtId="3" fontId="11" fillId="0" borderId="0" xfId="0" applyNumberFormat="1" applyFont="1" applyFill="1" applyBorder="1"/>
    <xf numFmtId="164" fontId="11" fillId="0" borderId="0" xfId="0" applyNumberFormat="1" applyFont="1" applyFill="1" applyBorder="1"/>
    <xf numFmtId="3" fontId="11" fillId="0" borderId="2" xfId="0" applyNumberFormat="1" applyFont="1" applyFill="1" applyBorder="1"/>
    <xf numFmtId="164" fontId="11" fillId="0" borderId="2" xfId="0" applyNumberFormat="1" applyFont="1" applyFill="1" applyBorder="1"/>
    <xf numFmtId="3" fontId="11" fillId="0" borderId="2" xfId="0" applyNumberFormat="1" applyFont="1" applyFill="1" applyBorder="1" applyAlignment="1">
      <alignment vertical="center"/>
    </xf>
    <xf numFmtId="164" fontId="11" fillId="0" borderId="2" xfId="0" applyNumberFormat="1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vertical="center"/>
    </xf>
    <xf numFmtId="0" fontId="25" fillId="0" borderId="2" xfId="0" applyFont="1" applyFill="1" applyBorder="1" applyAlignment="1">
      <alignment horizontal="center" vertical="center" wrapText="1" shrinkToFit="1"/>
    </xf>
    <xf numFmtId="3" fontId="10" fillId="0" borderId="2" xfId="0" applyNumberFormat="1" applyFont="1" applyFill="1" applyBorder="1"/>
    <xf numFmtId="164" fontId="10" fillId="0" borderId="2" xfId="0" applyNumberFormat="1" applyFont="1" applyFill="1" applyBorder="1"/>
    <xf numFmtId="164" fontId="10" fillId="0" borderId="2" xfId="0" applyNumberFormat="1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 horizontal="right" vertical="top" shrinkToFit="1"/>
    </xf>
    <xf numFmtId="3" fontId="13" fillId="0" borderId="2" xfId="0" applyNumberFormat="1" applyFont="1" applyFill="1" applyBorder="1" applyAlignment="1">
      <alignment horizontal="right" shrinkToFit="1"/>
    </xf>
    <xf numFmtId="3" fontId="26" fillId="0" borderId="2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_13%20&#1040;&#1085;&#1072;&#1083;&#1080;&#1090;&#1080;&#1095;&#1077;&#1089;&#1082;&#1080;&#1081;%20&#1086;&#1090;&#1076;&#1077;&#1083;\&#1064;&#1083;&#1103;&#1093;&#1086;&#1074;&#1072;%20&#1052;&#1072;&#1088;&#1080;&#1085;&#1072;%20&#1048;&#1074;&#1072;&#1085;&#1086;&#1074;&#1085;&#1072;\&#1048;&#1085;&#1092;&#1086;&#1088;&#1084;&#1072;&#1094;&#1080;&#1103;_Rukovoditel\inf%20-rukov\2023\(I)%20&#1054;&#1090;&#1076;&#1077;&#1083;%20&#1072;&#1085;&#1072;&#1083;&#1080;&#1079;&#1072;%20&#1080;%20&#1087;&#1088;&#1086;&#1075;&#1085;&#1086;&#1079;&#1080;&#1088;&#1086;&#1074;&#1072;&#1085;&#1080;&#1103;%20&#1085;&#1072;&#1083;&#1086;&#1075;&#1086;&#1074;&#1099;&#1093;%20&#1087;&#1086;&#1089;&#1090;&#1091;&#1087;&#1083;&#1077;&#1085;&#1080;&#1081;\&#1064;&#1083;&#1103;&#1093;&#1086;&#1074;&#1072;%20&#1052;&#1072;&#1088;&#1080;&#1085;&#1072;%20&#1048;&#1074;&#1072;&#1085;&#1086;&#1074;&#1085;&#1072;\1-NM_31.12.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_13%20&#1040;&#1085;&#1072;&#1083;&#1080;&#1090;&#1080;&#1095;&#1077;&#1089;&#1082;&#1080;&#1081;%20&#1086;&#1090;&#1076;&#1077;&#1083;\&#1064;&#1083;&#1103;&#1093;&#1086;&#1074;&#1072;%20&#1052;&#1072;&#1088;&#1080;&#1085;&#1072;%20&#1048;&#1074;&#1072;&#1085;&#1086;&#1074;&#1085;&#1072;\&#1048;&#1085;&#1092;&#1086;&#1088;&#1084;&#1072;&#1094;&#1080;&#1103;_Rukovoditel\inf%20-rukov\2023\(I)%20&#1054;&#1090;&#1076;&#1077;&#1083;%20&#1072;&#1085;&#1072;&#1083;&#1080;&#1079;&#1072;%20&#1080;%20&#1087;&#1088;&#1086;&#1075;&#1085;&#1086;&#1079;&#1080;&#1088;&#1086;&#1074;&#1072;&#1085;&#1080;&#1103;%20&#1085;&#1072;&#1083;&#1086;&#1075;&#1086;&#1074;&#1099;&#1093;%20&#1087;&#1086;&#1089;&#1090;&#1091;&#1087;&#1083;&#1077;&#1085;&#1080;&#1081;\&#1064;&#1083;&#1103;&#1093;&#1086;&#1074;&#1072;%20&#1052;&#1072;&#1088;&#1080;&#1085;&#1072;%20&#1048;&#1074;&#1072;&#1085;&#1086;&#1074;&#1085;&#1072;\1-NM_6900_&#1103;&#1085;&#1074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1"/>
      <sheetName val="2"/>
      <sheetName val="3"/>
      <sheetName val="4"/>
    </sheetNames>
    <sheetDataSet>
      <sheetData sheetId="0"/>
      <sheetData sheetId="1"/>
      <sheetData sheetId="2"/>
      <sheetData sheetId="3">
        <row r="9">
          <cell r="E9">
            <v>3558242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1"/>
      <sheetName val="2"/>
      <sheetName val="3"/>
      <sheetName val="4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J7">
            <v>2755</v>
          </cell>
        </row>
        <row r="13">
          <cell r="J13">
            <v>6307</v>
          </cell>
        </row>
        <row r="14">
          <cell r="J14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C1:S62"/>
  <sheetViews>
    <sheetView tabSelected="1" view="pageBreakPreview" topLeftCell="A3" zoomScale="75" zoomScaleNormal="80" zoomScaleSheetLayoutView="75" workbookViewId="0">
      <selection activeCell="U15" sqref="U15"/>
    </sheetView>
  </sheetViews>
  <sheetFormatPr defaultRowHeight="12.75" x14ac:dyDescent="0.2"/>
  <cols>
    <col min="1" max="1" width="0.42578125" customWidth="1"/>
    <col min="2" max="2" width="5.28515625" customWidth="1"/>
    <col min="3" max="3" width="72" customWidth="1"/>
    <col min="4" max="5" width="22.7109375" style="43" customWidth="1"/>
    <col min="6" max="6" width="20.42578125" style="43" customWidth="1"/>
    <col min="7" max="7" width="18" style="43" customWidth="1"/>
    <col min="8" max="8" width="10.140625" bestFit="1" customWidth="1"/>
    <col min="9" max="9" width="9.7109375" bestFit="1" customWidth="1"/>
    <col min="11" max="11" width="13.85546875" hidden="1" customWidth="1"/>
    <col min="12" max="12" width="15.42578125" hidden="1" customWidth="1"/>
    <col min="13" max="14" width="13.85546875" hidden="1" customWidth="1"/>
    <col min="15" max="15" width="10.5703125" hidden="1" customWidth="1"/>
    <col min="16" max="16" width="0" hidden="1" customWidth="1"/>
  </cols>
  <sheetData>
    <row r="1" spans="3:7" ht="52.5" customHeight="1" x14ac:dyDescent="0.2">
      <c r="C1" s="32" t="s">
        <v>0</v>
      </c>
      <c r="D1" s="32"/>
      <c r="E1" s="32"/>
      <c r="F1" s="32"/>
      <c r="G1" s="32"/>
    </row>
    <row r="2" spans="3:7" s="1" customFormat="1" ht="22.5" customHeight="1" x14ac:dyDescent="0.2">
      <c r="C2" s="33" t="s">
        <v>1</v>
      </c>
      <c r="D2" s="33"/>
      <c r="E2" s="33"/>
      <c r="F2" s="33"/>
      <c r="G2" s="33"/>
    </row>
    <row r="3" spans="3:7" ht="15.75" x14ac:dyDescent="0.25">
      <c r="C3" s="2"/>
    </row>
    <row r="4" spans="3:7" ht="15" x14ac:dyDescent="0.25">
      <c r="C4" s="3"/>
      <c r="F4" s="44" t="s">
        <v>2</v>
      </c>
      <c r="G4" s="44"/>
    </row>
    <row r="5" spans="3:7" ht="81" customHeight="1" x14ac:dyDescent="0.25">
      <c r="C5" s="4"/>
      <c r="D5" s="60" t="s">
        <v>35</v>
      </c>
      <c r="E5" s="60" t="s">
        <v>36</v>
      </c>
      <c r="F5" s="45" t="s">
        <v>3</v>
      </c>
      <c r="G5" s="46" t="s">
        <v>4</v>
      </c>
    </row>
    <row r="6" spans="3:7" ht="19.5" x14ac:dyDescent="0.35">
      <c r="C6" s="36" t="s">
        <v>5</v>
      </c>
      <c r="D6" s="47">
        <v>150212791</v>
      </c>
      <c r="E6" s="47">
        <v>187166992</v>
      </c>
      <c r="F6" s="55">
        <v>36954201</v>
      </c>
      <c r="G6" s="56">
        <v>124.60123452469504</v>
      </c>
    </row>
    <row r="7" spans="3:7" ht="19.5" x14ac:dyDescent="0.35">
      <c r="C7" s="6" t="s">
        <v>6</v>
      </c>
      <c r="D7" s="47"/>
      <c r="E7" s="47"/>
      <c r="F7" s="55"/>
      <c r="G7" s="56"/>
    </row>
    <row r="8" spans="3:7" ht="21" customHeight="1" x14ac:dyDescent="0.35">
      <c r="C8" s="34" t="s">
        <v>37</v>
      </c>
      <c r="D8" s="47">
        <v>107542110</v>
      </c>
      <c r="E8" s="47">
        <v>132257932</v>
      </c>
      <c r="F8" s="55">
        <v>24715822</v>
      </c>
      <c r="G8" s="56">
        <v>122.98245961512193</v>
      </c>
    </row>
    <row r="9" spans="3:7" ht="30.75" customHeight="1" x14ac:dyDescent="0.25">
      <c r="C9" s="35" t="s">
        <v>38</v>
      </c>
      <c r="D9" s="48">
        <v>42670681</v>
      </c>
      <c r="E9" s="48">
        <v>54909060</v>
      </c>
      <c r="F9" s="57">
        <v>12238379</v>
      </c>
      <c r="G9" s="58">
        <v>128.68100230225997</v>
      </c>
    </row>
    <row r="10" spans="3:7" ht="18.75" x14ac:dyDescent="0.3">
      <c r="C10" s="8" t="s">
        <v>6</v>
      </c>
      <c r="D10" s="49"/>
      <c r="E10" s="49"/>
      <c r="F10" s="61"/>
      <c r="G10" s="62"/>
    </row>
    <row r="11" spans="3:7" s="1" customFormat="1" ht="35.25" customHeight="1" x14ac:dyDescent="0.3">
      <c r="C11" s="37" t="s">
        <v>41</v>
      </c>
      <c r="D11" s="50">
        <v>31403680</v>
      </c>
      <c r="E11" s="50">
        <v>40273680</v>
      </c>
      <c r="F11" s="61">
        <v>8870000</v>
      </c>
      <c r="G11" s="62">
        <v>128.24509738986006</v>
      </c>
    </row>
    <row r="12" spans="3:7" s="1" customFormat="1" ht="53.25" customHeight="1" x14ac:dyDescent="0.25">
      <c r="C12" s="37" t="s">
        <v>40</v>
      </c>
      <c r="D12" s="51">
        <v>3411901</v>
      </c>
      <c r="E12" s="51">
        <v>4549051</v>
      </c>
      <c r="F12" s="59">
        <v>1137150</v>
      </c>
      <c r="G12" s="63">
        <v>133.32892718751219</v>
      </c>
    </row>
    <row r="13" spans="3:7" s="1" customFormat="1" ht="33.75" x14ac:dyDescent="0.3">
      <c r="C13" s="37" t="s">
        <v>39</v>
      </c>
      <c r="D13" s="50">
        <v>7855100</v>
      </c>
      <c r="E13" s="50">
        <v>10086329</v>
      </c>
      <c r="F13" s="61">
        <v>2231229</v>
      </c>
      <c r="G13" s="62">
        <v>128.40484525976754</v>
      </c>
    </row>
    <row r="14" spans="3:7" ht="19.5" x14ac:dyDescent="0.35">
      <c r="C14" s="9"/>
      <c r="D14" s="52"/>
      <c r="E14" s="52"/>
      <c r="F14" s="53"/>
      <c r="G14" s="54"/>
    </row>
    <row r="15" spans="3:7" ht="77.25" customHeight="1" x14ac:dyDescent="0.25">
      <c r="C15" s="10"/>
      <c r="D15" s="60" t="s">
        <v>35</v>
      </c>
      <c r="E15" s="60" t="s">
        <v>36</v>
      </c>
      <c r="F15" s="45" t="s">
        <v>3</v>
      </c>
      <c r="G15" s="46" t="s">
        <v>4</v>
      </c>
    </row>
    <row r="16" spans="3:7" ht="19.5" x14ac:dyDescent="0.35">
      <c r="C16" s="5" t="s">
        <v>42</v>
      </c>
      <c r="D16" s="47">
        <v>107542110</v>
      </c>
      <c r="E16" s="47">
        <v>132257932</v>
      </c>
      <c r="F16" s="55">
        <v>24715822</v>
      </c>
      <c r="G16" s="56">
        <v>122.98245961512193</v>
      </c>
    </row>
    <row r="17" spans="3:15" ht="18.75" x14ac:dyDescent="0.3">
      <c r="C17" s="38" t="s">
        <v>8</v>
      </c>
      <c r="D17" s="50">
        <v>28473865</v>
      </c>
      <c r="E17" s="50">
        <v>38306600</v>
      </c>
      <c r="F17" s="61">
        <v>9832735</v>
      </c>
      <c r="G17" s="62">
        <v>134.53249146190726</v>
      </c>
    </row>
    <row r="18" spans="3:15" s="1" customFormat="1" ht="18.75" x14ac:dyDescent="0.2">
      <c r="C18" s="11" t="s">
        <v>9</v>
      </c>
      <c r="D18" s="51">
        <v>79068245</v>
      </c>
      <c r="E18" s="51">
        <v>93951332</v>
      </c>
      <c r="F18" s="59">
        <v>14883087</v>
      </c>
      <c r="G18" s="63">
        <v>118.82309010399814</v>
      </c>
      <c r="K18" s="12"/>
      <c r="L18" s="12" t="s">
        <v>10</v>
      </c>
      <c r="M18" s="12" t="s">
        <v>11</v>
      </c>
      <c r="N18" s="12" t="s">
        <v>12</v>
      </c>
    </row>
    <row r="19" spans="3:15" ht="19.5" x14ac:dyDescent="0.35">
      <c r="C19" s="6" t="s">
        <v>7</v>
      </c>
      <c r="D19" s="47"/>
      <c r="E19" s="47"/>
      <c r="F19" s="55"/>
      <c r="G19" s="56"/>
      <c r="K19" s="13">
        <v>47934687</v>
      </c>
      <c r="L19" s="13">
        <f>K19*0.728</f>
        <v>34896452.136</v>
      </c>
      <c r="M19" s="13">
        <f>K19*0.089</f>
        <v>4266187.1430000002</v>
      </c>
      <c r="N19" s="13">
        <f>K19*0.183</f>
        <v>8772047.720999999</v>
      </c>
    </row>
    <row r="20" spans="3:15" ht="19.5" x14ac:dyDescent="0.35">
      <c r="C20" s="14" t="s">
        <v>13</v>
      </c>
      <c r="D20" s="47">
        <v>19186185</v>
      </c>
      <c r="E20" s="47">
        <v>29467765</v>
      </c>
      <c r="F20" s="55">
        <v>10281580</v>
      </c>
      <c r="G20" s="56">
        <v>153.588454400914</v>
      </c>
      <c r="K20" s="13">
        <v>167658</v>
      </c>
      <c r="L20" s="13">
        <f>K20*0.801078</f>
        <v>134307.135324</v>
      </c>
      <c r="M20" s="13"/>
      <c r="N20" s="13">
        <f>K20*0.198922</f>
        <v>33350.864675999997</v>
      </c>
    </row>
    <row r="21" spans="3:15" ht="25.5" customHeight="1" x14ac:dyDescent="0.3">
      <c r="C21" s="38" t="s">
        <v>14</v>
      </c>
      <c r="D21" s="50">
        <v>1812107</v>
      </c>
      <c r="E21" s="50">
        <v>3421997</v>
      </c>
      <c r="F21" s="61">
        <v>1609890</v>
      </c>
      <c r="G21" s="62">
        <v>188.84078037334439</v>
      </c>
      <c r="K21" s="13"/>
      <c r="L21" s="13">
        <v>59461</v>
      </c>
      <c r="M21" s="13">
        <v>35235</v>
      </c>
      <c r="N21" s="13">
        <v>66612</v>
      </c>
    </row>
    <row r="22" spans="3:15" s="1" customFormat="1" ht="51" customHeight="1" x14ac:dyDescent="0.2">
      <c r="C22" s="39" t="s">
        <v>9</v>
      </c>
      <c r="D22" s="51">
        <v>17374078</v>
      </c>
      <c r="E22" s="51">
        <v>26045768</v>
      </c>
      <c r="F22" s="59">
        <v>8671690</v>
      </c>
      <c r="G22" s="63">
        <v>149.91165574368895</v>
      </c>
      <c r="K22" s="12"/>
      <c r="L22" s="12">
        <v>84711</v>
      </c>
      <c r="M22" s="12">
        <v>242817</v>
      </c>
      <c r="N22" s="12">
        <v>1084807</v>
      </c>
    </row>
    <row r="23" spans="3:15" ht="18.75" x14ac:dyDescent="0.3">
      <c r="C23" s="15" t="s">
        <v>6</v>
      </c>
      <c r="D23" s="64"/>
      <c r="E23" s="64"/>
      <c r="F23" s="61"/>
      <c r="G23" s="62"/>
      <c r="K23" s="13"/>
      <c r="L23" s="13">
        <v>368074</v>
      </c>
      <c r="M23" s="13">
        <v>-121</v>
      </c>
      <c r="N23" s="13">
        <v>80</v>
      </c>
    </row>
    <row r="24" spans="3:15" ht="32.25" x14ac:dyDescent="0.3">
      <c r="C24" s="40" t="s">
        <v>15</v>
      </c>
      <c r="D24" s="65">
        <v>13316591</v>
      </c>
      <c r="E24" s="65">
        <v>18374200</v>
      </c>
      <c r="F24" s="61">
        <v>5057609</v>
      </c>
      <c r="G24" s="62">
        <v>137.97975773229049</v>
      </c>
      <c r="K24" s="13"/>
      <c r="L24" s="13">
        <v>44880</v>
      </c>
      <c r="M24" s="13"/>
      <c r="N24" s="13"/>
    </row>
    <row r="25" spans="3:15" ht="27.75" customHeight="1" x14ac:dyDescent="0.25">
      <c r="C25" s="40" t="s">
        <v>16</v>
      </c>
      <c r="D25" s="66">
        <v>4057487</v>
      </c>
      <c r="E25" s="66">
        <v>1823728</v>
      </c>
      <c r="F25" s="59">
        <v>-2233759</v>
      </c>
      <c r="G25" s="63">
        <v>44.947229652245341</v>
      </c>
      <c r="K25" s="13"/>
      <c r="L25" s="13">
        <v>140</v>
      </c>
      <c r="M25" s="13"/>
      <c r="N25" s="13"/>
    </row>
    <row r="26" spans="3:15" ht="19.5" x14ac:dyDescent="0.35">
      <c r="C26" s="14" t="s">
        <v>17</v>
      </c>
      <c r="D26" s="47">
        <v>30242798</v>
      </c>
      <c r="E26" s="47">
        <v>35653996</v>
      </c>
      <c r="F26" s="55">
        <v>5411198</v>
      </c>
      <c r="G26" s="56">
        <v>117.89251774918445</v>
      </c>
      <c r="H26" s="16"/>
      <c r="I26" s="17"/>
      <c r="K26" s="13"/>
      <c r="L26" s="13">
        <v>4628753</v>
      </c>
      <c r="M26" s="13"/>
      <c r="N26" s="13"/>
    </row>
    <row r="27" spans="3:15" ht="18.75" x14ac:dyDescent="0.3">
      <c r="C27" s="38" t="s">
        <v>14</v>
      </c>
      <c r="D27" s="50">
        <v>365469</v>
      </c>
      <c r="E27" s="50">
        <v>477624</v>
      </c>
      <c r="F27" s="61">
        <v>112155</v>
      </c>
      <c r="G27" s="62">
        <v>130.68796532674455</v>
      </c>
      <c r="H27" s="16"/>
      <c r="I27" s="17"/>
      <c r="K27" s="13"/>
      <c r="L27" s="13">
        <v>-199</v>
      </c>
      <c r="M27" s="13"/>
      <c r="N27" s="13"/>
    </row>
    <row r="28" spans="3:15" ht="18.75" x14ac:dyDescent="0.3">
      <c r="C28" s="38" t="s">
        <v>9</v>
      </c>
      <c r="D28" s="50">
        <v>29877329</v>
      </c>
      <c r="E28" s="50">
        <v>35176372</v>
      </c>
      <c r="F28" s="61">
        <v>5299043</v>
      </c>
      <c r="G28" s="62">
        <v>117.73599976088893</v>
      </c>
      <c r="K28" s="13"/>
      <c r="L28" s="13">
        <v>-56</v>
      </c>
      <c r="M28" s="13"/>
      <c r="N28" s="13"/>
    </row>
    <row r="29" spans="3:15" ht="22.5" customHeight="1" x14ac:dyDescent="0.35">
      <c r="C29" s="18" t="s">
        <v>43</v>
      </c>
      <c r="D29" s="47">
        <v>15</v>
      </c>
      <c r="E29" s="47">
        <v>155</v>
      </c>
      <c r="F29" s="55">
        <v>140</v>
      </c>
      <c r="G29" s="56">
        <v>1033.3333333333335</v>
      </c>
      <c r="K29" s="13"/>
      <c r="L29" s="13">
        <v>235</v>
      </c>
      <c r="M29" s="13"/>
      <c r="N29" s="13"/>
    </row>
    <row r="30" spans="3:15" ht="19.5" x14ac:dyDescent="0.35">
      <c r="C30" s="14" t="s">
        <v>18</v>
      </c>
      <c r="D30" s="47">
        <v>25124649</v>
      </c>
      <c r="E30" s="47">
        <v>31990534</v>
      </c>
      <c r="F30" s="55">
        <v>6865885</v>
      </c>
      <c r="G30" s="56">
        <v>127.32728723891825</v>
      </c>
      <c r="K30" s="13">
        <v>75895</v>
      </c>
      <c r="L30" s="13">
        <f>K30*0.75</f>
        <v>56921.25</v>
      </c>
      <c r="M30" s="13">
        <f>K30*0.065</f>
        <v>4933.1750000000002</v>
      </c>
      <c r="N30" s="13">
        <f>K30*0.185</f>
        <v>14040.575000000001</v>
      </c>
    </row>
    <row r="31" spans="3:15" ht="41.25" customHeight="1" x14ac:dyDescent="0.3">
      <c r="C31" s="34" t="s">
        <v>19</v>
      </c>
      <c r="D31" s="50">
        <v>24140159</v>
      </c>
      <c r="E31" s="50">
        <v>30424823</v>
      </c>
      <c r="F31" s="61">
        <v>6284664</v>
      </c>
      <c r="G31" s="62">
        <v>126.0340621617281</v>
      </c>
      <c r="K31" s="13"/>
      <c r="L31" s="13">
        <f>SUM(L19:L30)</f>
        <v>40273679.521324001</v>
      </c>
      <c r="M31" s="13">
        <f>SUM(M19:M30)</f>
        <v>4549051.318</v>
      </c>
      <c r="N31" s="13">
        <f>SUM(N19:N30)</f>
        <v>9970938.1606759988</v>
      </c>
      <c r="O31" s="19">
        <f>L31+M31+N31</f>
        <v>54793669</v>
      </c>
    </row>
    <row r="32" spans="3:15" s="1" customFormat="1" ht="33.75" customHeight="1" x14ac:dyDescent="0.2">
      <c r="C32" s="20" t="s">
        <v>20</v>
      </c>
      <c r="D32" s="51">
        <v>984490</v>
      </c>
      <c r="E32" s="51">
        <v>1565711</v>
      </c>
      <c r="F32" s="59">
        <v>581221</v>
      </c>
      <c r="G32" s="63">
        <v>159.03777590427529</v>
      </c>
      <c r="L32" s="12"/>
      <c r="M32" s="12"/>
      <c r="N32" s="12">
        <v>115391</v>
      </c>
      <c r="O32" s="21">
        <f>N32+O31</f>
        <v>54909060</v>
      </c>
    </row>
    <row r="33" spans="3:15" ht="19.5" x14ac:dyDescent="0.35">
      <c r="C33" s="22" t="s">
        <v>21</v>
      </c>
      <c r="D33" s="47">
        <v>13216794</v>
      </c>
      <c r="E33" s="47">
        <v>15068251</v>
      </c>
      <c r="F33" s="55">
        <v>1851457</v>
      </c>
      <c r="G33" s="56">
        <v>114.0083669307398</v>
      </c>
      <c r="N33" s="19">
        <f>N31+N32</f>
        <v>10086329.160675999</v>
      </c>
      <c r="O33" s="19"/>
    </row>
    <row r="34" spans="3:15" ht="18.75" x14ac:dyDescent="0.3">
      <c r="C34" s="38" t="s">
        <v>14</v>
      </c>
      <c r="D34" s="50">
        <v>77250</v>
      </c>
      <c r="E34" s="50">
        <v>712025</v>
      </c>
      <c r="F34" s="61">
        <v>634775</v>
      </c>
      <c r="G34" s="62">
        <v>921.7152103559871</v>
      </c>
    </row>
    <row r="35" spans="3:15" s="1" customFormat="1" ht="31.5" customHeight="1" x14ac:dyDescent="0.2">
      <c r="C35" s="11" t="s">
        <v>9</v>
      </c>
      <c r="D35" s="51">
        <v>13139544</v>
      </c>
      <c r="E35" s="51">
        <v>14356226</v>
      </c>
      <c r="F35" s="59">
        <v>1216682</v>
      </c>
      <c r="G35" s="63">
        <v>109.259697292387</v>
      </c>
    </row>
    <row r="36" spans="3:15" s="24" customFormat="1" ht="18.75" x14ac:dyDescent="0.2">
      <c r="C36" s="41" t="s">
        <v>6</v>
      </c>
      <c r="D36" s="51"/>
      <c r="E36" s="51"/>
      <c r="F36" s="59"/>
      <c r="G36" s="63"/>
    </row>
    <row r="37" spans="3:15" s="24" customFormat="1" ht="21.75" customHeight="1" x14ac:dyDescent="0.2">
      <c r="C37" s="25" t="s">
        <v>22</v>
      </c>
      <c r="D37" s="51">
        <v>1052485</v>
      </c>
      <c r="E37" s="51">
        <v>1116203</v>
      </c>
      <c r="F37" s="59">
        <v>63718</v>
      </c>
      <c r="G37" s="63">
        <v>106.05405302688399</v>
      </c>
    </row>
    <row r="38" spans="3:15" s="24" customFormat="1" ht="18.75" x14ac:dyDescent="0.2">
      <c r="C38" s="23" t="s">
        <v>23</v>
      </c>
      <c r="D38" s="51">
        <v>12087059</v>
      </c>
      <c r="E38" s="51">
        <v>13240023</v>
      </c>
      <c r="F38" s="59">
        <v>1152964</v>
      </c>
      <c r="G38" s="63">
        <v>109.53882991718665</v>
      </c>
    </row>
    <row r="39" spans="3:15" ht="19.5" x14ac:dyDescent="0.35">
      <c r="C39" s="22" t="s">
        <v>44</v>
      </c>
      <c r="D39" s="47">
        <v>4036</v>
      </c>
      <c r="E39" s="47">
        <v>1912</v>
      </c>
      <c r="F39" s="55">
        <v>-2124</v>
      </c>
      <c r="G39" s="56">
        <v>47.373637264618438</v>
      </c>
    </row>
    <row r="40" spans="3:15" ht="18.75" x14ac:dyDescent="0.3">
      <c r="C40" s="38" t="s">
        <v>14</v>
      </c>
      <c r="D40" s="50">
        <v>4036</v>
      </c>
      <c r="E40" s="50">
        <v>1912</v>
      </c>
      <c r="F40" s="61">
        <v>-2124</v>
      </c>
      <c r="G40" s="62">
        <v>47.373637264618438</v>
      </c>
    </row>
    <row r="41" spans="3:15" ht="33" x14ac:dyDescent="0.35">
      <c r="C41" s="31" t="s">
        <v>45</v>
      </c>
      <c r="D41" s="48">
        <v>11547780</v>
      </c>
      <c r="E41" s="48">
        <v>11151149</v>
      </c>
      <c r="F41" s="55">
        <v>-396631</v>
      </c>
      <c r="G41" s="56">
        <v>96.565305192859583</v>
      </c>
    </row>
    <row r="42" spans="3:15" ht="19.5" x14ac:dyDescent="0.35">
      <c r="C42" s="7" t="s">
        <v>7</v>
      </c>
      <c r="D42" s="50"/>
      <c r="E42" s="50"/>
      <c r="F42" s="55"/>
      <c r="G42" s="56"/>
    </row>
    <row r="43" spans="3:15" ht="18.75" x14ac:dyDescent="0.3">
      <c r="C43" s="26" t="s">
        <v>24</v>
      </c>
      <c r="D43" s="50">
        <v>1554</v>
      </c>
      <c r="E43" s="50">
        <v>1358</v>
      </c>
      <c r="F43" s="61">
        <v>-196</v>
      </c>
      <c r="G43" s="62">
        <v>87.387387387387378</v>
      </c>
    </row>
    <row r="44" spans="3:15" ht="18.75" x14ac:dyDescent="0.3">
      <c r="C44" s="26" t="s">
        <v>25</v>
      </c>
      <c r="D44" s="50">
        <v>520797</v>
      </c>
      <c r="E44" s="50">
        <v>626251</v>
      </c>
      <c r="F44" s="61">
        <v>105454</v>
      </c>
      <c r="G44" s="62">
        <v>120.24858054097854</v>
      </c>
    </row>
    <row r="45" spans="3:15" ht="18.75" x14ac:dyDescent="0.3">
      <c r="C45" s="26" t="s">
        <v>26</v>
      </c>
      <c r="D45" s="50">
        <v>7542299</v>
      </c>
      <c r="E45" s="50">
        <v>7136799</v>
      </c>
      <c r="F45" s="61">
        <v>-405500</v>
      </c>
      <c r="G45" s="62">
        <v>94.623655201152857</v>
      </c>
    </row>
    <row r="46" spans="3:15" ht="19.5" x14ac:dyDescent="0.35">
      <c r="C46" s="26" t="s">
        <v>27</v>
      </c>
      <c r="D46" s="47">
        <v>1652687</v>
      </c>
      <c r="E46" s="47">
        <v>1687052</v>
      </c>
      <c r="F46" s="55">
        <v>34365</v>
      </c>
      <c r="G46" s="56">
        <v>102.07934109725556</v>
      </c>
    </row>
    <row r="47" spans="3:15" ht="19.5" x14ac:dyDescent="0.35">
      <c r="C47" s="7" t="s">
        <v>6</v>
      </c>
      <c r="D47" s="50"/>
      <c r="E47" s="50"/>
      <c r="F47" s="55"/>
      <c r="G47" s="56"/>
    </row>
    <row r="48" spans="3:15" ht="18.75" x14ac:dyDescent="0.3">
      <c r="C48" s="27" t="s">
        <v>28</v>
      </c>
      <c r="D48" s="50">
        <v>280307</v>
      </c>
      <c r="E48" s="50">
        <v>279547</v>
      </c>
      <c r="F48" s="61">
        <v>-760</v>
      </c>
      <c r="G48" s="62">
        <v>99.728868704670234</v>
      </c>
    </row>
    <row r="49" spans="3:7" ht="18.75" x14ac:dyDescent="0.3">
      <c r="C49" s="27" t="s">
        <v>29</v>
      </c>
      <c r="D49" s="50">
        <v>1372380</v>
      </c>
      <c r="E49" s="50">
        <v>1407505</v>
      </c>
      <c r="F49" s="61">
        <v>35125</v>
      </c>
      <c r="G49" s="62">
        <v>102.55942231743396</v>
      </c>
    </row>
    <row r="50" spans="3:7" ht="19.5" x14ac:dyDescent="0.35">
      <c r="C50" s="26" t="s">
        <v>30</v>
      </c>
      <c r="D50" s="47">
        <v>1830443</v>
      </c>
      <c r="E50" s="47">
        <v>1699689</v>
      </c>
      <c r="F50" s="55">
        <v>-130754</v>
      </c>
      <c r="G50" s="56">
        <v>92.856701902217111</v>
      </c>
    </row>
    <row r="51" spans="3:7" ht="19.5" x14ac:dyDescent="0.35">
      <c r="C51" s="7" t="s">
        <v>6</v>
      </c>
      <c r="D51" s="50"/>
      <c r="E51" s="50"/>
      <c r="F51" s="55"/>
      <c r="G51" s="56"/>
    </row>
    <row r="52" spans="3:7" ht="18.75" x14ac:dyDescent="0.3">
      <c r="C52" s="27" t="s">
        <v>31</v>
      </c>
      <c r="D52" s="50">
        <v>1150955</v>
      </c>
      <c r="E52" s="50">
        <v>963938</v>
      </c>
      <c r="F52" s="61">
        <v>-187017</v>
      </c>
      <c r="G52" s="62">
        <v>83.751145787628531</v>
      </c>
    </row>
    <row r="53" spans="3:7" ht="18.75" x14ac:dyDescent="0.3">
      <c r="C53" s="27" t="s">
        <v>32</v>
      </c>
      <c r="D53" s="50">
        <v>679488</v>
      </c>
      <c r="E53" s="50">
        <v>735751</v>
      </c>
      <c r="F53" s="61">
        <v>56263</v>
      </c>
      <c r="G53" s="62">
        <v>108.28020509560139</v>
      </c>
    </row>
    <row r="54" spans="3:7" ht="42.75" customHeight="1" x14ac:dyDescent="0.35">
      <c r="C54" s="28" t="s">
        <v>46</v>
      </c>
      <c r="D54" s="47">
        <v>174656</v>
      </c>
      <c r="E54" s="47">
        <v>219321</v>
      </c>
      <c r="F54" s="55">
        <v>44665</v>
      </c>
      <c r="G54" s="56">
        <v>125.57312660315134</v>
      </c>
    </row>
    <row r="55" spans="3:7" ht="18.75" x14ac:dyDescent="0.3">
      <c r="C55" s="42" t="s">
        <v>14</v>
      </c>
      <c r="D55" s="50">
        <v>73783</v>
      </c>
      <c r="E55" s="50">
        <v>68591</v>
      </c>
      <c r="F55" s="61">
        <v>-5192</v>
      </c>
      <c r="G55" s="62">
        <v>92.963148692788309</v>
      </c>
    </row>
    <row r="56" spans="3:7" ht="18.75" x14ac:dyDescent="0.3">
      <c r="C56" s="42" t="s">
        <v>9</v>
      </c>
      <c r="D56" s="50">
        <v>100873</v>
      </c>
      <c r="E56" s="50">
        <v>150730</v>
      </c>
      <c r="F56" s="61">
        <v>49857</v>
      </c>
      <c r="G56" s="62">
        <v>149.42551525185135</v>
      </c>
    </row>
    <row r="57" spans="3:7" ht="19.5" x14ac:dyDescent="0.35">
      <c r="C57" s="6" t="s">
        <v>6</v>
      </c>
      <c r="D57" s="47"/>
      <c r="E57" s="47"/>
      <c r="F57" s="55"/>
      <c r="G57" s="56"/>
    </row>
    <row r="58" spans="3:7" ht="19.5" x14ac:dyDescent="0.35">
      <c r="C58" s="29" t="s">
        <v>47</v>
      </c>
      <c r="D58" s="47">
        <v>94841</v>
      </c>
      <c r="E58" s="47">
        <v>145854</v>
      </c>
      <c r="F58" s="55">
        <v>51013</v>
      </c>
      <c r="G58" s="56">
        <v>153.78791872713279</v>
      </c>
    </row>
    <row r="59" spans="3:7" ht="18.75" x14ac:dyDescent="0.3">
      <c r="C59" s="38" t="s">
        <v>14</v>
      </c>
      <c r="D59" s="50">
        <v>733</v>
      </c>
      <c r="E59" s="50">
        <v>3826</v>
      </c>
      <c r="F59" s="61">
        <v>3093</v>
      </c>
      <c r="G59" s="62">
        <v>521.96452933151431</v>
      </c>
    </row>
    <row r="60" spans="3:7" ht="18.75" x14ac:dyDescent="0.3">
      <c r="C60" s="38" t="s">
        <v>9</v>
      </c>
      <c r="D60" s="50">
        <v>94108</v>
      </c>
      <c r="E60" s="50">
        <v>142028</v>
      </c>
      <c r="F60" s="61">
        <v>47920</v>
      </c>
      <c r="G60" s="62">
        <v>150.92021932248056</v>
      </c>
    </row>
    <row r="61" spans="3:7" ht="31.5" x14ac:dyDescent="0.25">
      <c r="C61" s="30" t="s">
        <v>33</v>
      </c>
      <c r="D61" s="48">
        <v>96</v>
      </c>
      <c r="E61" s="48">
        <v>0</v>
      </c>
      <c r="F61" s="57">
        <v>-96</v>
      </c>
      <c r="G61" s="58">
        <f>E61/D61*100</f>
        <v>0</v>
      </c>
    </row>
    <row r="62" spans="3:7" ht="24" customHeight="1" x14ac:dyDescent="0.35">
      <c r="C62" s="31" t="s">
        <v>34</v>
      </c>
      <c r="D62" s="47">
        <v>827748</v>
      </c>
      <c r="E62" s="47">
        <v>793388</v>
      </c>
      <c r="F62" s="55">
        <v>-34360</v>
      </c>
      <c r="G62" s="56">
        <v>95.848978191430248</v>
      </c>
    </row>
  </sheetData>
  <mergeCells count="3">
    <mergeCell ref="C1:G1"/>
    <mergeCell ref="C2:G2"/>
    <mergeCell ref="F4:G4"/>
  </mergeCells>
  <printOptions horizontalCentered="1"/>
  <pageMargins left="0" right="0" top="0" bottom="0" header="0" footer="0"/>
  <pageSetup paperSize="9" scale="53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2022-2023гг.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Горленкова Ольга Николаевна</dc:creator>
  <cp:lastModifiedBy>Горленкова Ольга Николаевна</cp:lastModifiedBy>
  <cp:lastPrinted>2024-01-26T11:47:58Z</cp:lastPrinted>
  <dcterms:created xsi:type="dcterms:W3CDTF">2024-01-26T10:38:46Z</dcterms:created>
  <dcterms:modified xsi:type="dcterms:W3CDTF">2024-01-26T11:48:43Z</dcterms:modified>
</cp:coreProperties>
</file>