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6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<sst xmlns="http://schemas.openxmlformats.org/spreadsheetml/2006/main" count="64" uniqueCount="36">
  <si>
    <t>Динамика поступлений  по УФНС России по Томской области</t>
  </si>
  <si>
    <t>2016 год</t>
  </si>
  <si>
    <t>2017 год</t>
  </si>
  <si>
    <t>Темп роста по общей сумме поступлений, %</t>
  </si>
  <si>
    <t>Увели-чение, (снижение) млн.руб.</t>
  </si>
  <si>
    <t>Темп роста без переданных,%</t>
  </si>
  <si>
    <t>Показатели</t>
  </si>
  <si>
    <t>На 01.03.2016г.</t>
  </si>
  <si>
    <t>МРИ 1</t>
  </si>
  <si>
    <t>МРИ 2</t>
  </si>
  <si>
    <t>Другие МРИ по КН</t>
  </si>
  <si>
    <t>На 01.03.2016г. без переданных</t>
  </si>
  <si>
    <t>На 01.03.2017г.</t>
  </si>
  <si>
    <t>На 01.03.2017г. без переданных</t>
  </si>
  <si>
    <t>Всего поступило в бюджетную систему с учетом страховых взносов</t>
  </si>
  <si>
    <t>X</t>
  </si>
  <si>
    <t>в т.ч.</t>
  </si>
  <si>
    <t>Поступило в бюджетную систему РФ без страховых взносов</t>
  </si>
  <si>
    <t xml:space="preserve">               в том числе:</t>
  </si>
  <si>
    <t>Налоги и сборы в консолидированный бюджет РФ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</si>
  <si>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</si>
  <si>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</si>
  <si>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</si>
  <si>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</si>
  <si>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</si>
  <si>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r>
      <t xml:space="preserve">      НДФЛ </t>
    </r>
    <r>
      <rPr>
        <sz val="11"/>
        <color theme="1"/>
        <rFont val="Calibri"/>
        <family val="2"/>
      </rPr>
      <t>в КБ субъекта</t>
    </r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</si>
  <si>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</si>
  <si>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</si>
  <si>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из респ.Беларусь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</si>
  <si>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</si>
  <si>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</si>
  <si>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</si>
  <si>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>Имущественные налоги КБ субъекта</t>
  </si>
  <si>
    <t>Налог на имущество организаций                    в КБ  субъекта</t>
  </si>
  <si>
    <t>Государственные внебюджетные фонды (за счет ЕСН, без расходов на государственное социальное страхование, а также за счет налогов со специальным налоговым режимом)</t>
  </si>
  <si>
    <t>Страховые взносы на обязательное социальное страхование в РФ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</si>
</sst>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  <numFmt numFmtId="166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164" fontId="6" fillId="0" borderId="10" xfId="0" applyNumberFormat="1" applyFont="1" applyFill="1" applyBorder="1" applyAlignment="1">
      <alignment horizontal="center" wrapText="1" shrinkToFit="1"/>
    </xf>
    <xf numFmtId="0" fontId="6" fillId="0" borderId="11" xfId="0" applyFont="1" applyFill="1" applyBorder="1" applyAlignment="1">
      <alignment horizontal="center" wrapText="1" shrinkToFit="1"/>
    </xf>
    <xf numFmtId="165" fontId="4" fillId="0" borderId="11" xfId="0" applyNumberFormat="1" applyFont="1" applyFill="1" applyBorder="1" applyAlignment="1">
      <alignment/>
    </xf>
    <xf numFmtId="166" fontId="4" fillId="0" borderId="11" xfId="0" applyNumberFormat="1" applyFont="1" applyFill="1" applyBorder="1" applyAlignment="1">
      <alignment/>
    </xf>
    <xf numFmtId="0" fontId="7" fillId="16" borderId="0" xfId="0" applyFont="1" applyFill="1" applyAlignment="1">
      <alignment/>
    </xf>
    <xf numFmtId="165" fontId="6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4" fillId="0" borderId="11" xfId="0" applyNumberFormat="1" applyFont="1" applyFill="1" applyBorder="1" applyAlignment="1">
      <alignment horizontal="right"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 wrapText="1" shrinkToFit="1"/>
    </xf>
    <xf numFmtId="164" fontId="0" fillId="0" borderId="11" xfId="0" applyNumberFormat="1" applyFill="1" applyBorder="1" applyAlignment="1">
      <alignment/>
    </xf>
    <xf numFmtId="0" fontId="3" fillId="0" borderId="11" xfId="0" applyFont="1" applyFill="1" applyBorder="1" applyAlignment="1">
      <alignment wrapText="1" shrinkToFit="1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wrapText="1" shrinkToFit="1"/>
    </xf>
    <xf numFmtId="0" fontId="5" fillId="0" borderId="11" xfId="0" applyFont="1" applyFill="1" applyBorder="1" applyAlignment="1">
      <alignment wrapText="1" shrinkToFit="1"/>
    </xf>
    <xf numFmtId="164" fontId="6" fillId="0" borderId="11" xfId="0" applyNumberFormat="1" applyFont="1" applyFill="1" applyBorder="1" applyAlignment="1">
      <alignment wrapText="1" shrinkToFit="1"/>
    </xf>
    <xf numFmtId="164" fontId="6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164" fontId="8" fillId="0" borderId="11" xfId="0" applyNumberFormat="1" applyFont="1" applyFill="1" applyBorder="1" applyAlignment="1">
      <alignment/>
    </xf>
    <xf numFmtId="165" fontId="9" fillId="0" borderId="11" xfId="0" applyNumberFormat="1" applyFont="1" applyFill="1" applyBorder="1" applyAlignment="1">
      <alignment/>
    </xf>
    <xf numFmtId="166" fontId="9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165" fontId="8" fillId="0" borderId="11" xfId="0" applyNumberFormat="1" applyFont="1" applyFill="1" applyBorder="1" applyAlignment="1">
      <alignment/>
    </xf>
    <xf numFmtId="0" fontId="11" fillId="0" borderId="11" xfId="0" applyFont="1" applyFill="1" applyBorder="1" applyAlignment="1">
      <alignment wrapText="1" shrinkToFit="1"/>
    </xf>
    <xf numFmtId="164" fontId="9" fillId="0" borderId="11" xfId="0" applyNumberFormat="1" applyFont="1" applyFill="1" applyBorder="1" applyAlignment="1">
      <alignment/>
    </xf>
    <xf numFmtId="0" fontId="12" fillId="0" borderId="11" xfId="0" applyFont="1" applyFill="1" applyBorder="1" applyAlignment="1">
      <alignment wrapText="1" shrinkToFit="1"/>
    </xf>
    <xf numFmtId="0" fontId="0" fillId="0" borderId="11" xfId="0" applyFont="1" applyFill="1" applyBorder="1" applyAlignment="1">
      <alignment wrapText="1" shrinkToFit="1"/>
    </xf>
    <xf numFmtId="49" fontId="6" fillId="0" borderId="11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right"/>
    </xf>
    <xf numFmtId="164" fontId="0" fillId="0" borderId="12" xfId="0" applyNumberFormat="1" applyFill="1" applyBorder="1" applyAlignment="1">
      <alignment horizontal="center" wrapText="1" shrinkToFit="1"/>
    </xf>
    <xf numFmtId="164" fontId="0" fillId="0" borderId="10" xfId="0" applyNumberFormat="1" applyFill="1" applyBorder="1" applyAlignment="1">
      <alignment horizontal="center" wrapText="1" shrinkToFit="1"/>
    </xf>
    <xf numFmtId="164" fontId="0" fillId="0" borderId="13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 wrapText="1" shrinkToFit="1"/>
    </xf>
    <xf numFmtId="164" fontId="2" fillId="0" borderId="10" xfId="0" applyNumberFormat="1" applyFont="1" applyFill="1" applyBorder="1" applyAlignment="1">
      <alignment horizontal="center" wrapText="1" shrinkToFit="1"/>
    </xf>
    <xf numFmtId="0" fontId="2" fillId="0" borderId="11" xfId="0" applyFont="1" applyFill="1" applyBorder="1" applyAlignment="1">
      <alignment horizontal="center" wrapText="1" shrinkToFit="1"/>
    </xf>
    <xf numFmtId="164" fontId="46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33.28125" style="10" customWidth="1"/>
    <col min="2" max="2" width="12.140625" style="1" customWidth="1"/>
    <col min="3" max="3" width="9.7109375" style="1" customWidth="1"/>
    <col min="4" max="4" width="9.421875" style="1" customWidth="1"/>
    <col min="5" max="5" width="12.57421875" style="1" customWidth="1"/>
    <col min="6" max="6" width="13.7109375" style="1" customWidth="1"/>
    <col min="7" max="7" width="13.28125" style="1" customWidth="1"/>
    <col min="8" max="8" width="9.8515625" style="1" customWidth="1"/>
    <col min="9" max="9" width="8.8515625" style="1" customWidth="1"/>
    <col min="10" max="10" width="9.00390625" style="1" customWidth="1"/>
    <col min="11" max="11" width="13.8515625" style="1" customWidth="1"/>
    <col min="12" max="12" width="11.7109375" style="1" customWidth="1"/>
    <col min="13" max="13" width="10.421875" style="1" customWidth="1"/>
    <col min="14" max="14" width="11.28125" style="10" customWidth="1"/>
    <col min="15" max="15" width="11.7109375" style="10" customWidth="1"/>
    <col min="16" max="21" width="9.140625" style="10" customWidth="1"/>
  </cols>
  <sheetData>
    <row r="1" ht="15.75">
      <c r="B1" s="45" t="s">
        <v>0</v>
      </c>
    </row>
    <row r="3" spans="1:15" ht="15">
      <c r="A3" s="12"/>
      <c r="B3" s="37" t="s">
        <v>1</v>
      </c>
      <c r="C3" s="38"/>
      <c r="D3" s="38"/>
      <c r="E3" s="38"/>
      <c r="F3" s="39"/>
      <c r="G3" s="40" t="s">
        <v>2</v>
      </c>
      <c r="H3" s="41"/>
      <c r="I3" s="41"/>
      <c r="J3" s="41"/>
      <c r="K3" s="41"/>
      <c r="L3" s="42" t="s">
        <v>3</v>
      </c>
      <c r="M3" s="35" t="s">
        <v>4</v>
      </c>
      <c r="N3" s="44" t="s">
        <v>5</v>
      </c>
      <c r="O3" s="35" t="s">
        <v>4</v>
      </c>
    </row>
    <row r="4" spans="1:15" ht="60">
      <c r="A4" s="12" t="s">
        <v>6</v>
      </c>
      <c r="B4" s="13" t="s">
        <v>7</v>
      </c>
      <c r="C4" s="14" t="s">
        <v>8</v>
      </c>
      <c r="D4" s="14" t="s">
        <v>9</v>
      </c>
      <c r="E4" s="13" t="s">
        <v>10</v>
      </c>
      <c r="F4" s="13" t="s">
        <v>11</v>
      </c>
      <c r="G4" s="13" t="s">
        <v>12</v>
      </c>
      <c r="H4" s="14" t="s">
        <v>8</v>
      </c>
      <c r="I4" s="14" t="s">
        <v>9</v>
      </c>
      <c r="J4" s="13" t="s">
        <v>10</v>
      </c>
      <c r="K4" s="13" t="s">
        <v>13</v>
      </c>
      <c r="L4" s="43"/>
      <c r="M4" s="36"/>
      <c r="N4" s="44"/>
      <c r="O4" s="36"/>
    </row>
    <row r="5" spans="1:15" ht="39">
      <c r="A5" s="15" t="s">
        <v>14</v>
      </c>
      <c r="B5" s="16" t="s">
        <v>15</v>
      </c>
      <c r="C5" s="16" t="s">
        <v>15</v>
      </c>
      <c r="D5" s="16" t="s">
        <v>15</v>
      </c>
      <c r="E5" s="16" t="s">
        <v>15</v>
      </c>
      <c r="F5" s="16" t="s">
        <v>15</v>
      </c>
      <c r="G5" s="9">
        <f>G7+G32</f>
        <v>27970.2</v>
      </c>
      <c r="H5" s="9">
        <f>H7+H32</f>
        <v>11807.9</v>
      </c>
      <c r="I5" s="9">
        <f>I7+I32</f>
        <v>2781</v>
      </c>
      <c r="J5" s="9">
        <f>J7+J32</f>
        <v>74.2</v>
      </c>
      <c r="K5" s="17">
        <f>G5-H5-I5-J5</f>
        <v>13307.1</v>
      </c>
      <c r="L5" s="16" t="s">
        <v>15</v>
      </c>
      <c r="M5" s="16" t="s">
        <v>15</v>
      </c>
      <c r="N5" s="16" t="s">
        <v>15</v>
      </c>
      <c r="O5" s="16" t="s">
        <v>15</v>
      </c>
    </row>
    <row r="6" spans="1:15" ht="15.75">
      <c r="A6" s="18" t="s">
        <v>16</v>
      </c>
      <c r="B6" s="19"/>
      <c r="C6" s="20"/>
      <c r="D6" s="20"/>
      <c r="E6" s="19"/>
      <c r="F6" s="19"/>
      <c r="G6" s="19"/>
      <c r="H6" s="20"/>
      <c r="I6" s="20"/>
      <c r="J6" s="19"/>
      <c r="K6" s="19"/>
      <c r="L6" s="2"/>
      <c r="M6" s="2"/>
      <c r="N6" s="3"/>
      <c r="O6" s="2"/>
    </row>
    <row r="7" spans="1:15" ht="26.25">
      <c r="A7" s="15" t="s">
        <v>17</v>
      </c>
      <c r="B7" s="9">
        <f>B9+B31</f>
        <v>16750.9</v>
      </c>
      <c r="C7" s="9">
        <f>C9+C31</f>
        <v>6888.9</v>
      </c>
      <c r="D7" s="9">
        <f>D9+D31</f>
        <v>1091.1</v>
      </c>
      <c r="E7" s="9">
        <f>E9+E31</f>
        <v>240.1</v>
      </c>
      <c r="F7" s="9">
        <f>B7-C7-D7-E7</f>
        <v>8530.800000000001</v>
      </c>
      <c r="G7" s="9">
        <f>G9+G31</f>
        <v>23521.2</v>
      </c>
      <c r="H7" s="9">
        <f>H9+H31</f>
        <v>11807.9</v>
      </c>
      <c r="I7" s="9">
        <f>I9+I31</f>
        <v>2781</v>
      </c>
      <c r="J7" s="9">
        <f>J9+J31</f>
        <v>74.2</v>
      </c>
      <c r="K7" s="9">
        <f>G7-H7-I7-J7</f>
        <v>8858.1</v>
      </c>
      <c r="L7" s="4">
        <f>G7/B7</f>
        <v>1.4041752980436872</v>
      </c>
      <c r="M7" s="5">
        <f>G7-B7</f>
        <v>6770.299999999999</v>
      </c>
      <c r="N7" s="4">
        <f>K7/F7</f>
        <v>1.0383668589112391</v>
      </c>
      <c r="O7" s="5">
        <f>K7-F7</f>
        <v>327.2999999999993</v>
      </c>
    </row>
    <row r="8" spans="1:15" ht="15">
      <c r="A8" s="12" t="s">
        <v>18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4"/>
      <c r="M8" s="5"/>
      <c r="N8" s="4"/>
      <c r="O8" s="5"/>
    </row>
    <row r="9" spans="1:15" ht="26.25">
      <c r="A9" s="15" t="s">
        <v>19</v>
      </c>
      <c r="B9" s="9">
        <f>SUM(B10:B11)</f>
        <v>16750.7</v>
      </c>
      <c r="C9" s="9">
        <f>SUM(C10:C11)</f>
        <v>6888.9</v>
      </c>
      <c r="D9" s="9">
        <f>SUM(D10:D11)</f>
        <v>1091.1</v>
      </c>
      <c r="E9" s="9">
        <f>SUM(E10:E11)</f>
        <v>240.1</v>
      </c>
      <c r="F9" s="9">
        <f>B9-C9-D9-E9</f>
        <v>8530.6</v>
      </c>
      <c r="G9" s="9">
        <f>SUM(G10:G11)</f>
        <v>23521.2</v>
      </c>
      <c r="H9" s="9">
        <f>SUM(H10:H11)</f>
        <v>11807.9</v>
      </c>
      <c r="I9" s="9">
        <f>SUM(I10:I11)</f>
        <v>2781</v>
      </c>
      <c r="J9" s="9">
        <f>SUM(J10:J11)</f>
        <v>74.2</v>
      </c>
      <c r="K9" s="9">
        <f>G9-H9-I9-J9</f>
        <v>8858.1</v>
      </c>
      <c r="L9" s="4">
        <f>G9/B9</f>
        <v>1.4041920636152518</v>
      </c>
      <c r="M9" s="5">
        <f>G9-B9</f>
        <v>6770.5</v>
      </c>
      <c r="N9" s="4">
        <f>K9/F9</f>
        <v>1.0383912034323495</v>
      </c>
      <c r="O9" s="5">
        <f>K9-F9</f>
        <v>327.5</v>
      </c>
    </row>
    <row r="10" spans="1:21" s="6" customFormat="1" ht="18.75" customHeight="1">
      <c r="A10" s="21" t="s">
        <v>20</v>
      </c>
      <c r="B10" s="22">
        <v>12876.4</v>
      </c>
      <c r="C10" s="22">
        <v>6633.2</v>
      </c>
      <c r="D10" s="22">
        <v>1591.7</v>
      </c>
      <c r="E10" s="22">
        <v>0</v>
      </c>
      <c r="F10" s="22">
        <f>B10-C10-D10-E10</f>
        <v>4651.5</v>
      </c>
      <c r="G10" s="22">
        <v>20110.4</v>
      </c>
      <c r="H10" s="22">
        <v>11516.6</v>
      </c>
      <c r="I10" s="22">
        <v>2632.2</v>
      </c>
      <c r="J10" s="22">
        <v>0</v>
      </c>
      <c r="K10" s="22">
        <f>G10-H10-I10</f>
        <v>5961.600000000001</v>
      </c>
      <c r="L10" s="23">
        <f>G10/B10</f>
        <v>1.5618029884129105</v>
      </c>
      <c r="M10" s="24">
        <f>G10-B10</f>
        <v>7234.000000000002</v>
      </c>
      <c r="N10" s="23">
        <f>K10/F10</f>
        <v>1.2816510802966787</v>
      </c>
      <c r="O10" s="24">
        <f>K10-F10</f>
        <v>1310.1000000000013</v>
      </c>
      <c r="P10" s="25"/>
      <c r="Q10" s="25"/>
      <c r="R10" s="25"/>
      <c r="S10" s="25"/>
      <c r="T10" s="25"/>
      <c r="U10" s="25"/>
    </row>
    <row r="11" spans="1:15" ht="18" customHeight="1">
      <c r="A11" s="26" t="s">
        <v>21</v>
      </c>
      <c r="B11" s="20">
        <v>3874.3</v>
      </c>
      <c r="C11" s="20">
        <v>255.7</v>
      </c>
      <c r="D11" s="20">
        <v>-500.6</v>
      </c>
      <c r="E11" s="20">
        <v>240.1</v>
      </c>
      <c r="F11" s="20">
        <f>B11-C11-D11-E11</f>
        <v>3879.100000000001</v>
      </c>
      <c r="G11" s="20">
        <v>3410.8</v>
      </c>
      <c r="H11" s="20">
        <v>291.3</v>
      </c>
      <c r="I11" s="20">
        <v>148.8</v>
      </c>
      <c r="J11" s="20">
        <v>74.2</v>
      </c>
      <c r="K11" s="20">
        <f>G11-H11-I11-J11</f>
        <v>2896.5</v>
      </c>
      <c r="L11" s="4">
        <f>G11/B11</f>
        <v>0.8803654853780037</v>
      </c>
      <c r="M11" s="5">
        <f>G11-B11</f>
        <v>-463.5</v>
      </c>
      <c r="N11" s="4">
        <f>K11/F11</f>
        <v>0.7466938207316128</v>
      </c>
      <c r="O11" s="5">
        <f>K11-F11</f>
        <v>-982.6000000000008</v>
      </c>
    </row>
    <row r="12" spans="1:15" ht="15">
      <c r="A12" s="26" t="s">
        <v>22</v>
      </c>
      <c r="B12" s="20">
        <v>1162.4</v>
      </c>
      <c r="C12" s="20">
        <v>9.9</v>
      </c>
      <c r="D12" s="20">
        <v>7.7</v>
      </c>
      <c r="E12" s="20"/>
      <c r="F12" s="20">
        <f>B12-C12-D12-E12</f>
        <v>1144.8</v>
      </c>
      <c r="G12" s="20">
        <v>1220.7</v>
      </c>
      <c r="H12" s="20">
        <v>1.1</v>
      </c>
      <c r="I12" s="20">
        <v>0.4</v>
      </c>
      <c r="J12" s="20">
        <v>0</v>
      </c>
      <c r="K12" s="20">
        <f>G12-H12-I12</f>
        <v>1219.2</v>
      </c>
      <c r="L12" s="4">
        <f>G12/B12</f>
        <v>1.0501548520302821</v>
      </c>
      <c r="M12" s="5">
        <f>G12-B12</f>
        <v>58.299999999999955</v>
      </c>
      <c r="N12" s="4">
        <f>K12/F12</f>
        <v>1.0649895178197066</v>
      </c>
      <c r="O12" s="5">
        <f>K12-F12</f>
        <v>74.40000000000009</v>
      </c>
    </row>
    <row r="13" spans="1:15" ht="15">
      <c r="A13" s="12" t="s">
        <v>23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4"/>
      <c r="M13" s="5"/>
      <c r="N13" s="4"/>
      <c r="O13" s="5"/>
    </row>
    <row r="14" spans="1:15" ht="15">
      <c r="A14" s="8" t="s">
        <v>24</v>
      </c>
      <c r="B14" s="9">
        <f>SUM(B15:B16)</f>
        <v>355.8</v>
      </c>
      <c r="C14" s="9">
        <f>SUM(C15:C16)</f>
        <v>262.5</v>
      </c>
      <c r="D14" s="9">
        <f>SUM(D15:D16)</f>
        <v>-531.4</v>
      </c>
      <c r="E14" s="9">
        <f aca="true" t="shared" si="0" ref="E14:J14">SUM(E15:E16)</f>
        <v>240.1</v>
      </c>
      <c r="F14" s="9">
        <f t="shared" si="0"/>
        <v>384.59999999999997</v>
      </c>
      <c r="G14" s="9">
        <f t="shared" si="0"/>
        <v>-346.6</v>
      </c>
      <c r="H14" s="9">
        <f t="shared" si="0"/>
        <v>290.2</v>
      </c>
      <c r="I14" s="9">
        <f t="shared" si="0"/>
        <v>148.5</v>
      </c>
      <c r="J14" s="9">
        <f t="shared" si="0"/>
        <v>74.2</v>
      </c>
      <c r="K14" s="9">
        <f>SUM(K15:K16)</f>
        <v>-859.5</v>
      </c>
      <c r="L14" s="4"/>
      <c r="M14" s="5">
        <f>G14-B14</f>
        <v>-702.4000000000001</v>
      </c>
      <c r="N14" s="4"/>
      <c r="O14" s="5">
        <f>K14-F14</f>
        <v>-1244.1</v>
      </c>
    </row>
    <row r="15" spans="1:21" s="6" customFormat="1" ht="15" customHeight="1">
      <c r="A15" s="21" t="s">
        <v>20</v>
      </c>
      <c r="B15" s="22">
        <v>93.7</v>
      </c>
      <c r="C15" s="22">
        <v>32.5</v>
      </c>
      <c r="D15" s="22">
        <v>0</v>
      </c>
      <c r="E15" s="22">
        <v>0</v>
      </c>
      <c r="F15" s="22">
        <f>B15-C15-D15-E15</f>
        <v>61.2</v>
      </c>
      <c r="G15" s="22">
        <v>32.7</v>
      </c>
      <c r="H15" s="22">
        <v>0</v>
      </c>
      <c r="I15" s="22">
        <v>0</v>
      </c>
      <c r="J15" s="22">
        <v>0</v>
      </c>
      <c r="K15" s="22">
        <f>G15-H15-I15-J15</f>
        <v>32.7</v>
      </c>
      <c r="L15" s="27">
        <f>G15/B15</f>
        <v>0.3489861259338314</v>
      </c>
      <c r="M15" s="24">
        <f>G15-B15</f>
        <v>-61</v>
      </c>
      <c r="N15" s="27">
        <f>K15/F15</f>
        <v>0.5343137254901961</v>
      </c>
      <c r="O15" s="24">
        <f>K15-F15</f>
        <v>-28.5</v>
      </c>
      <c r="P15" s="25"/>
      <c r="Q15" s="25"/>
      <c r="R15" s="25"/>
      <c r="S15" s="25"/>
      <c r="T15" s="25"/>
      <c r="U15" s="25"/>
    </row>
    <row r="16" spans="1:15" ht="14.25" customHeight="1">
      <c r="A16" s="26" t="s">
        <v>21</v>
      </c>
      <c r="B16" s="20">
        <v>262.1</v>
      </c>
      <c r="C16" s="20">
        <v>230</v>
      </c>
      <c r="D16" s="20">
        <v>-531.4</v>
      </c>
      <c r="E16" s="20">
        <v>240.1</v>
      </c>
      <c r="F16" s="20">
        <f>B16-C16-D16-E16</f>
        <v>323.4</v>
      </c>
      <c r="G16" s="20">
        <v>-379.3</v>
      </c>
      <c r="H16" s="20">
        <v>290.2</v>
      </c>
      <c r="I16" s="20">
        <v>148.5</v>
      </c>
      <c r="J16" s="20">
        <v>74.2</v>
      </c>
      <c r="K16" s="20">
        <f>G16-H16-I16-J16</f>
        <v>-892.2</v>
      </c>
      <c r="L16" s="7"/>
      <c r="M16" s="5">
        <f>G16-B16</f>
        <v>-641.4000000000001</v>
      </c>
      <c r="N16" s="7"/>
      <c r="O16" s="5">
        <f>K16-F16</f>
        <v>-1215.6</v>
      </c>
    </row>
    <row r="17" spans="1:15" ht="21" customHeight="1">
      <c r="A17" s="8" t="s">
        <v>25</v>
      </c>
      <c r="B17" s="9">
        <v>2372.1</v>
      </c>
      <c r="C17" s="9">
        <v>24.7</v>
      </c>
      <c r="D17" s="9">
        <v>30.8</v>
      </c>
      <c r="E17" s="9">
        <v>0</v>
      </c>
      <c r="F17" s="9">
        <f>B17-C17-D17-E17</f>
        <v>2316.6</v>
      </c>
      <c r="G17" s="9">
        <v>2478.2</v>
      </c>
      <c r="H17" s="9">
        <v>0</v>
      </c>
      <c r="I17" s="9">
        <v>0</v>
      </c>
      <c r="J17" s="9">
        <v>0</v>
      </c>
      <c r="K17" s="9">
        <f>G17-H17-I17-J17</f>
        <v>2478.2</v>
      </c>
      <c r="L17" s="4">
        <f>G17/B17</f>
        <v>1.044728299818726</v>
      </c>
      <c r="M17" s="5">
        <f>G17-B17</f>
        <v>106.09999999999991</v>
      </c>
      <c r="N17" s="4">
        <f>K17/F17</f>
        <v>1.0697574030907364</v>
      </c>
      <c r="O17" s="5">
        <f>K17-F17</f>
        <v>161.5999999999999</v>
      </c>
    </row>
    <row r="18" spans="1:15" ht="22.5" customHeight="1">
      <c r="A18" s="8" t="s">
        <v>26</v>
      </c>
      <c r="B18" s="9">
        <v>271.5</v>
      </c>
      <c r="C18" s="20">
        <v>0</v>
      </c>
      <c r="D18" s="20">
        <v>0</v>
      </c>
      <c r="E18" s="20">
        <v>0</v>
      </c>
      <c r="F18" s="9">
        <f>B18-C18-D18-E18</f>
        <v>271.5</v>
      </c>
      <c r="G18" s="20">
        <v>265.8</v>
      </c>
      <c r="H18" s="20">
        <v>0</v>
      </c>
      <c r="I18" s="20">
        <v>0</v>
      </c>
      <c r="J18" s="20"/>
      <c r="K18" s="20">
        <f>G18-H18-I18</f>
        <v>265.8</v>
      </c>
      <c r="L18" s="4"/>
      <c r="M18" s="5"/>
      <c r="N18" s="4"/>
      <c r="O18" s="5"/>
    </row>
    <row r="19" spans="1:21" s="6" customFormat="1" ht="14.25">
      <c r="A19" s="28" t="s">
        <v>27</v>
      </c>
      <c r="B19" s="29">
        <v>6102.1</v>
      </c>
      <c r="C19" s="29">
        <v>2512.7</v>
      </c>
      <c r="D19" s="29">
        <v>446.4</v>
      </c>
      <c r="E19" s="29">
        <v>0</v>
      </c>
      <c r="F19" s="29">
        <f aca="true" t="shared" si="1" ref="F19:F30">B19-C19-D19-E19</f>
        <v>3143.0000000000005</v>
      </c>
      <c r="G19" s="29">
        <v>6132.3</v>
      </c>
      <c r="H19" s="29">
        <v>2333.6</v>
      </c>
      <c r="I19" s="29">
        <v>531.3</v>
      </c>
      <c r="J19" s="29">
        <v>0</v>
      </c>
      <c r="K19" s="29">
        <f>G19-H19-I19</f>
        <v>3267.4000000000005</v>
      </c>
      <c r="L19" s="23">
        <f aca="true" t="shared" si="2" ref="L19:L27">G19/B19</f>
        <v>1.0049491158781403</v>
      </c>
      <c r="M19" s="24">
        <f aca="true" t="shared" si="3" ref="M19:M27">G19-B19</f>
        <v>30.199999999999818</v>
      </c>
      <c r="N19" s="23">
        <f aca="true" t="shared" si="4" ref="N19:N27">K19/F19</f>
        <v>1.0395800190900413</v>
      </c>
      <c r="O19" s="24">
        <f aca="true" t="shared" si="5" ref="O19:O27">K19-F19</f>
        <v>124.40000000000009</v>
      </c>
      <c r="P19" s="25"/>
      <c r="Q19" s="25"/>
      <c r="R19" s="25"/>
      <c r="S19" s="25"/>
      <c r="T19" s="25"/>
      <c r="U19" s="25"/>
    </row>
    <row r="20" spans="1:21" s="6" customFormat="1" ht="38.25">
      <c r="A20" s="28" t="s">
        <v>28</v>
      </c>
      <c r="B20" s="29">
        <v>15.2</v>
      </c>
      <c r="C20" s="29">
        <v>0</v>
      </c>
      <c r="D20" s="29">
        <v>0</v>
      </c>
      <c r="E20" s="29">
        <v>0</v>
      </c>
      <c r="F20" s="29">
        <f t="shared" si="1"/>
        <v>15.2</v>
      </c>
      <c r="G20" s="29">
        <v>18.1</v>
      </c>
      <c r="H20" s="29">
        <v>0</v>
      </c>
      <c r="I20" s="29">
        <v>0</v>
      </c>
      <c r="J20" s="29">
        <v>0</v>
      </c>
      <c r="K20" s="29">
        <f>G20-H20-I20</f>
        <v>18.1</v>
      </c>
      <c r="L20" s="23">
        <f t="shared" si="2"/>
        <v>1.1907894736842106</v>
      </c>
      <c r="M20" s="24">
        <f t="shared" si="3"/>
        <v>2.900000000000002</v>
      </c>
      <c r="N20" s="23">
        <f t="shared" si="4"/>
        <v>1.1907894736842106</v>
      </c>
      <c r="O20" s="24">
        <f t="shared" si="5"/>
        <v>2.900000000000002</v>
      </c>
      <c r="P20" s="25"/>
      <c r="Q20" s="25"/>
      <c r="R20" s="25"/>
      <c r="S20" s="25"/>
      <c r="T20" s="25"/>
      <c r="U20" s="25"/>
    </row>
    <row r="21" spans="1:15" ht="24" customHeight="1">
      <c r="A21" s="15" t="s">
        <v>29</v>
      </c>
      <c r="B21" s="9">
        <f>SUM(B22:B23)</f>
        <v>602.3</v>
      </c>
      <c r="C21" s="9">
        <f>SUM(C22:C23)</f>
        <v>0</v>
      </c>
      <c r="D21" s="9">
        <f>SUM(D22:D23)</f>
        <v>0</v>
      </c>
      <c r="E21" s="9">
        <f aca="true" t="shared" si="6" ref="E21:J21">SUM(E22:E23)</f>
        <v>0</v>
      </c>
      <c r="F21" s="9">
        <f t="shared" si="1"/>
        <v>602.3</v>
      </c>
      <c r="G21" s="9">
        <f t="shared" si="6"/>
        <v>666.9</v>
      </c>
      <c r="H21" s="9">
        <f t="shared" si="6"/>
        <v>0</v>
      </c>
      <c r="I21" s="9">
        <f t="shared" si="6"/>
        <v>0</v>
      </c>
      <c r="J21" s="9">
        <f t="shared" si="6"/>
        <v>0</v>
      </c>
      <c r="K21" s="9">
        <f>SUM(K22:K23)</f>
        <v>666.9</v>
      </c>
      <c r="L21" s="4">
        <f t="shared" si="2"/>
        <v>1.1072555205047319</v>
      </c>
      <c r="M21" s="5">
        <f t="shared" si="3"/>
        <v>64.60000000000002</v>
      </c>
      <c r="N21" s="4">
        <f t="shared" si="4"/>
        <v>1.1072555205047319</v>
      </c>
      <c r="O21" s="5">
        <f t="shared" si="5"/>
        <v>64.60000000000002</v>
      </c>
    </row>
    <row r="22" spans="1:21" s="6" customFormat="1" ht="14.25">
      <c r="A22" s="21" t="s">
        <v>20</v>
      </c>
      <c r="B22" s="22">
        <v>-0.5</v>
      </c>
      <c r="C22" s="22">
        <v>0</v>
      </c>
      <c r="D22" s="22">
        <v>0</v>
      </c>
      <c r="E22" s="22"/>
      <c r="F22" s="22">
        <f t="shared" si="1"/>
        <v>-0.5</v>
      </c>
      <c r="G22" s="22">
        <v>37.8</v>
      </c>
      <c r="H22" s="22">
        <v>0</v>
      </c>
      <c r="I22" s="22">
        <v>0</v>
      </c>
      <c r="J22" s="22"/>
      <c r="K22" s="22">
        <f>G22-H22-I22</f>
        <v>37.8</v>
      </c>
      <c r="L22" s="27"/>
      <c r="M22" s="24">
        <f t="shared" si="3"/>
        <v>38.3</v>
      </c>
      <c r="N22" s="27"/>
      <c r="O22" s="24">
        <f t="shared" si="5"/>
        <v>38.3</v>
      </c>
      <c r="P22" s="25"/>
      <c r="Q22" s="25"/>
      <c r="R22" s="25"/>
      <c r="S22" s="25"/>
      <c r="T22" s="25"/>
      <c r="U22" s="25"/>
    </row>
    <row r="23" spans="1:15" ht="15">
      <c r="A23" s="26" t="s">
        <v>21</v>
      </c>
      <c r="B23" s="20">
        <v>602.8</v>
      </c>
      <c r="C23" s="20">
        <v>0</v>
      </c>
      <c r="D23" s="20">
        <v>0</v>
      </c>
      <c r="E23" s="20"/>
      <c r="F23" s="20">
        <f t="shared" si="1"/>
        <v>602.8</v>
      </c>
      <c r="G23" s="20">
        <v>629.1</v>
      </c>
      <c r="H23" s="20">
        <v>0</v>
      </c>
      <c r="I23" s="20">
        <v>0</v>
      </c>
      <c r="J23" s="20"/>
      <c r="K23" s="20">
        <f>G23-H23-I23</f>
        <v>629.1</v>
      </c>
      <c r="L23" s="7">
        <f t="shared" si="2"/>
        <v>1.0436297279362974</v>
      </c>
      <c r="M23" s="5">
        <f t="shared" si="3"/>
        <v>26.300000000000068</v>
      </c>
      <c r="N23" s="7">
        <f t="shared" si="4"/>
        <v>1.0436297279362974</v>
      </c>
      <c r="O23" s="5">
        <f t="shared" si="5"/>
        <v>26.300000000000068</v>
      </c>
    </row>
    <row r="24" spans="1:15" ht="15">
      <c r="A24" s="8" t="s">
        <v>30</v>
      </c>
      <c r="B24" s="9">
        <f>SUM(B25:B26)</f>
        <v>6649.2</v>
      </c>
      <c r="C24" s="9">
        <f>SUM(C25:C26)</f>
        <v>4089</v>
      </c>
      <c r="D24" s="9">
        <f>SUM(D25:D26)</f>
        <v>1145.2</v>
      </c>
      <c r="E24" s="9">
        <f aca="true" t="shared" si="7" ref="E24:J24">SUM(E25:E26)</f>
        <v>0</v>
      </c>
      <c r="F24" s="9">
        <f t="shared" si="1"/>
        <v>1414.9999999999998</v>
      </c>
      <c r="G24" s="9">
        <f t="shared" si="7"/>
        <v>13865.5</v>
      </c>
      <c r="H24" s="9">
        <f t="shared" si="7"/>
        <v>9184.1</v>
      </c>
      <c r="I24" s="9">
        <f t="shared" si="7"/>
        <v>2101.3</v>
      </c>
      <c r="J24" s="9">
        <f t="shared" si="7"/>
        <v>0</v>
      </c>
      <c r="K24" s="9">
        <f>SUM(K25:K26)</f>
        <v>2580.2000000000003</v>
      </c>
      <c r="L24" s="4">
        <f t="shared" si="2"/>
        <v>2.0852884557540756</v>
      </c>
      <c r="M24" s="5">
        <f t="shared" si="3"/>
        <v>7216.3</v>
      </c>
      <c r="N24" s="4">
        <f t="shared" si="4"/>
        <v>1.8234628975265021</v>
      </c>
      <c r="O24" s="5">
        <f t="shared" si="5"/>
        <v>1165.2000000000005</v>
      </c>
    </row>
    <row r="25" spans="1:21" s="6" customFormat="1" ht="14.25">
      <c r="A25" s="21" t="s">
        <v>20</v>
      </c>
      <c r="B25" s="22">
        <v>6646</v>
      </c>
      <c r="C25" s="22">
        <v>4088</v>
      </c>
      <c r="D25" s="22">
        <v>1145.2</v>
      </c>
      <c r="E25" s="22"/>
      <c r="F25" s="22">
        <f t="shared" si="1"/>
        <v>1412.8</v>
      </c>
      <c r="G25" s="22">
        <v>13863.2</v>
      </c>
      <c r="H25" s="22">
        <v>9183</v>
      </c>
      <c r="I25" s="22">
        <v>2100.9</v>
      </c>
      <c r="J25" s="22"/>
      <c r="K25" s="22">
        <v>2579.4</v>
      </c>
      <c r="L25" s="27">
        <f t="shared" si="2"/>
        <v>2.0859464339452303</v>
      </c>
      <c r="M25" s="24">
        <f t="shared" si="3"/>
        <v>7217.200000000001</v>
      </c>
      <c r="N25" s="27">
        <f t="shared" si="4"/>
        <v>1.8257361268403172</v>
      </c>
      <c r="O25" s="24">
        <f t="shared" si="5"/>
        <v>1166.6000000000001</v>
      </c>
      <c r="P25" s="25"/>
      <c r="Q25" s="25"/>
      <c r="R25" s="25"/>
      <c r="S25" s="25"/>
      <c r="T25" s="25"/>
      <c r="U25" s="25"/>
    </row>
    <row r="26" spans="1:15" ht="15">
      <c r="A26" s="26" t="s">
        <v>21</v>
      </c>
      <c r="B26" s="20">
        <v>3.2</v>
      </c>
      <c r="C26" s="20">
        <v>1</v>
      </c>
      <c r="D26" s="20">
        <v>0</v>
      </c>
      <c r="E26" s="20"/>
      <c r="F26" s="20">
        <f t="shared" si="1"/>
        <v>2.2</v>
      </c>
      <c r="G26" s="20">
        <v>2.3</v>
      </c>
      <c r="H26" s="20">
        <v>1.1</v>
      </c>
      <c r="I26" s="20">
        <v>0.4</v>
      </c>
      <c r="J26" s="20"/>
      <c r="K26" s="20">
        <f>G26-H26-I26</f>
        <v>0.7999999999999997</v>
      </c>
      <c r="L26" s="7">
        <f t="shared" si="2"/>
        <v>0.7187499999999999</v>
      </c>
      <c r="M26" s="5">
        <f t="shared" si="3"/>
        <v>-0.9000000000000004</v>
      </c>
      <c r="N26" s="7">
        <f t="shared" si="4"/>
        <v>0.3636363636363635</v>
      </c>
      <c r="O26" s="5">
        <f t="shared" si="5"/>
        <v>-1.4000000000000004</v>
      </c>
    </row>
    <row r="27" spans="1:15" s="10" customFormat="1" ht="15">
      <c r="A27" s="8" t="s">
        <v>31</v>
      </c>
      <c r="B27" s="9">
        <v>6188</v>
      </c>
      <c r="C27" s="9">
        <v>4088</v>
      </c>
      <c r="D27" s="9">
        <v>745.3</v>
      </c>
      <c r="E27" s="9">
        <v>0</v>
      </c>
      <c r="F27" s="9">
        <f t="shared" si="1"/>
        <v>1354.7</v>
      </c>
      <c r="G27" s="9">
        <v>13187.4</v>
      </c>
      <c r="H27" s="9">
        <v>9183</v>
      </c>
      <c r="I27" s="9">
        <v>1484.4</v>
      </c>
      <c r="J27" s="9"/>
      <c r="K27" s="9">
        <f>G27-H27-I27-J27</f>
        <v>2519.9999999999995</v>
      </c>
      <c r="L27" s="4">
        <f t="shared" si="2"/>
        <v>2.131124757595346</v>
      </c>
      <c r="M27" s="5">
        <f t="shared" si="3"/>
        <v>6999.4</v>
      </c>
      <c r="N27" s="4">
        <f t="shared" si="4"/>
        <v>1.860190448069683</v>
      </c>
      <c r="O27" s="5">
        <f t="shared" si="5"/>
        <v>1165.2999999999995</v>
      </c>
    </row>
    <row r="28" spans="1:21" s="6" customFormat="1" ht="21" customHeight="1">
      <c r="A28" s="30" t="s">
        <v>32</v>
      </c>
      <c r="B28" s="9">
        <v>345.8</v>
      </c>
      <c r="C28" s="20">
        <v>0</v>
      </c>
      <c r="D28" s="20">
        <v>0</v>
      </c>
      <c r="E28" s="20">
        <v>0</v>
      </c>
      <c r="F28" s="9">
        <f t="shared" si="1"/>
        <v>345.8</v>
      </c>
      <c r="G28" s="9">
        <v>393.1</v>
      </c>
      <c r="H28" s="11">
        <v>0</v>
      </c>
      <c r="I28" s="11">
        <v>0</v>
      </c>
      <c r="J28" s="11">
        <v>0</v>
      </c>
      <c r="K28" s="9">
        <f>G28-H28-I28-J28</f>
        <v>393.1</v>
      </c>
      <c r="L28" s="4">
        <f>G28/B28</f>
        <v>1.1367842683632157</v>
      </c>
      <c r="M28" s="5">
        <f>G28-B28</f>
        <v>47.30000000000001</v>
      </c>
      <c r="N28" s="4">
        <f>K28/F28</f>
        <v>1.1367842683632157</v>
      </c>
      <c r="O28" s="5">
        <f>K28-F28</f>
        <v>47.30000000000001</v>
      </c>
      <c r="P28" s="25"/>
      <c r="Q28" s="25"/>
      <c r="R28" s="25"/>
      <c r="S28" s="25"/>
      <c r="T28" s="25"/>
      <c r="U28" s="25"/>
    </row>
    <row r="29" spans="1:21" s="6" customFormat="1" ht="15">
      <c r="A29" s="31" t="s">
        <v>16</v>
      </c>
      <c r="B29" s="32"/>
      <c r="C29" s="33"/>
      <c r="D29" s="33"/>
      <c r="E29" s="33"/>
      <c r="F29" s="9"/>
      <c r="G29" s="32"/>
      <c r="H29" s="33"/>
      <c r="I29" s="33"/>
      <c r="J29" s="33"/>
      <c r="K29" s="9"/>
      <c r="L29" s="33"/>
      <c r="M29" s="5"/>
      <c r="N29" s="33"/>
      <c r="O29" s="5"/>
      <c r="P29" s="25"/>
      <c r="Q29" s="25"/>
      <c r="R29" s="25"/>
      <c r="S29" s="25"/>
      <c r="T29" s="25"/>
      <c r="U29" s="25"/>
    </row>
    <row r="30" spans="1:21" s="6" customFormat="1" ht="23.25">
      <c r="A30" s="30" t="s">
        <v>33</v>
      </c>
      <c r="B30" s="34">
        <v>37.4</v>
      </c>
      <c r="C30" s="20">
        <v>0</v>
      </c>
      <c r="D30" s="20">
        <v>0</v>
      </c>
      <c r="E30" s="20">
        <v>0</v>
      </c>
      <c r="F30" s="9">
        <f t="shared" si="1"/>
        <v>37.4</v>
      </c>
      <c r="G30" s="34">
        <v>33.6</v>
      </c>
      <c r="H30" s="20">
        <v>0</v>
      </c>
      <c r="I30" s="20">
        <v>0</v>
      </c>
      <c r="J30" s="20">
        <v>0</v>
      </c>
      <c r="K30" s="9">
        <f>G30-H30-I30-J30</f>
        <v>33.6</v>
      </c>
      <c r="L30" s="4">
        <f>G30/B30</f>
        <v>0.8983957219251337</v>
      </c>
      <c r="M30" s="5">
        <f>G30-B30</f>
        <v>-3.799999999999997</v>
      </c>
      <c r="N30" s="4">
        <f>K30/F30</f>
        <v>0.8983957219251337</v>
      </c>
      <c r="O30" s="5">
        <f>K30-F30</f>
        <v>-3.799999999999997</v>
      </c>
      <c r="P30" s="25"/>
      <c r="Q30" s="25"/>
      <c r="R30" s="25"/>
      <c r="S30" s="25"/>
      <c r="T30" s="25"/>
      <c r="U30" s="25"/>
    </row>
    <row r="31" spans="1:15" ht="56.25" customHeight="1">
      <c r="A31" s="30" t="s">
        <v>34</v>
      </c>
      <c r="B31" s="9">
        <v>0.2</v>
      </c>
      <c r="C31" s="9">
        <v>0</v>
      </c>
      <c r="D31" s="9">
        <v>0</v>
      </c>
      <c r="E31" s="9">
        <v>0</v>
      </c>
      <c r="F31" s="9">
        <f>B31-C31-D31</f>
        <v>0.2</v>
      </c>
      <c r="G31" s="9">
        <v>0</v>
      </c>
      <c r="H31" s="9">
        <v>0</v>
      </c>
      <c r="I31" s="9">
        <v>0</v>
      </c>
      <c r="J31" s="9">
        <v>0</v>
      </c>
      <c r="K31" s="9">
        <f>G31-H31-I31</f>
        <v>0</v>
      </c>
      <c r="L31" s="4">
        <f>G31/B31</f>
        <v>0</v>
      </c>
      <c r="M31" s="5">
        <f>G31-B31</f>
        <v>-0.2</v>
      </c>
      <c r="N31" s="4">
        <f>K31/F31</f>
        <v>0</v>
      </c>
      <c r="O31" s="5">
        <f>K31-F31</f>
        <v>-0.2</v>
      </c>
    </row>
    <row r="32" spans="1:15" ht="33.75" customHeight="1">
      <c r="A32" s="30" t="s">
        <v>35</v>
      </c>
      <c r="B32" s="16" t="s">
        <v>15</v>
      </c>
      <c r="C32" s="16" t="s">
        <v>15</v>
      </c>
      <c r="D32" s="16" t="s">
        <v>15</v>
      </c>
      <c r="E32" s="16" t="s">
        <v>15</v>
      </c>
      <c r="F32" s="16" t="s">
        <v>15</v>
      </c>
      <c r="G32" s="9">
        <v>4449</v>
      </c>
      <c r="H32" s="9">
        <v>0</v>
      </c>
      <c r="I32" s="9">
        <v>0</v>
      </c>
      <c r="J32" s="9">
        <v>0</v>
      </c>
      <c r="K32" s="9">
        <f>G32-H32-I32-J32</f>
        <v>4449</v>
      </c>
      <c r="L32" s="16" t="s">
        <v>15</v>
      </c>
      <c r="M32" s="16" t="s">
        <v>15</v>
      </c>
      <c r="N32" s="16" t="s">
        <v>15</v>
      </c>
      <c r="O32" s="16" t="s">
        <v>15</v>
      </c>
    </row>
  </sheetData>
  <sheetProtection/>
  <mergeCells count="6">
    <mergeCell ref="O3:O4"/>
    <mergeCell ref="B3:F3"/>
    <mergeCell ref="G3:K3"/>
    <mergeCell ref="L3:L4"/>
    <mergeCell ref="M3:M4"/>
    <mergeCell ref="N3:N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России по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Крестинина Елена Алексеевна</dc:creator>
  <cp:keywords/>
  <dc:description/>
  <cp:lastModifiedBy>Мартынова Наталья Валентиновна</cp:lastModifiedBy>
  <cp:lastPrinted>2017-03-10T07:34:13Z</cp:lastPrinted>
  <dcterms:created xsi:type="dcterms:W3CDTF">2017-03-10T07:27:40Z</dcterms:created>
  <dcterms:modified xsi:type="dcterms:W3CDTF">2017-03-13T06:29:23Z</dcterms:modified>
  <cp:category/>
  <cp:version/>
  <cp:contentType/>
  <cp:contentStatus/>
</cp:coreProperties>
</file>