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<sst xmlns="http://schemas.openxmlformats.org/spreadsheetml/2006/main" count="80" uniqueCount="38">
  <si>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Динамика поступлений  по УФНС России по Томской области</t>
  </si>
  <si>
    <t>2016 год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</si>
  <si>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</si>
  <si>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</si>
  <si>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</si>
  <si>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</si>
  <si>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</si>
  <si>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01.06.2016г.</t>
  </si>
  <si>
    <t>МРИ 1</t>
  </si>
  <si>
    <t>МРИ 2</t>
  </si>
  <si>
    <t>Другие МРИ по КН</t>
  </si>
  <si>
    <t>На 01.06.2016г. без переданных</t>
  </si>
  <si>
    <t>На 01.06.2017г.</t>
  </si>
  <si>
    <t>На 01.06.2017г. без переданных</t>
  </si>
  <si>
    <t>Всего поступило в бюджетную систему с учетом страховых взносов</t>
  </si>
  <si>
    <t>X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</si>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</sst>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9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2" fillId="0" borderId="10" xfId="52" applyNumberFormat="1" applyFont="1" applyFill="1" applyBorder="1">
      <alignment/>
      <protection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9" fillId="0" borderId="10" xfId="0" applyFont="1" applyFill="1" applyBorder="1" applyAlignment="1">
      <alignment wrapText="1" shrinkToFit="1"/>
    </xf>
    <xf numFmtId="164" fontId="0" fillId="0" borderId="11" xfId="52" applyNumberFormat="1" applyFont="1" applyFill="1" applyBorder="1" applyAlignment="1">
      <alignment horizontal="center"/>
      <protection/>
    </xf>
    <xf numFmtId="164" fontId="2" fillId="0" borderId="12" xfId="52" applyNumberFormat="1" applyFill="1" applyBorder="1" applyAlignment="1">
      <alignment horizontal="center"/>
      <protection/>
    </xf>
    <xf numFmtId="164" fontId="3" fillId="0" borderId="13" xfId="52" applyNumberFormat="1" applyFont="1" applyFill="1" applyBorder="1" applyAlignment="1">
      <alignment horizontal="center" wrapText="1" shrinkToFit="1"/>
      <protection/>
    </xf>
    <xf numFmtId="164" fontId="3" fillId="0" borderId="14" xfId="52" applyNumberFormat="1" applyFont="1" applyFill="1" applyBorder="1" applyAlignment="1">
      <alignment horizontal="center" wrapText="1" shrinkToFit="1"/>
      <protection/>
    </xf>
    <xf numFmtId="164" fontId="2" fillId="0" borderId="13" xfId="52" applyNumberFormat="1" applyFill="1" applyBorder="1" applyAlignment="1">
      <alignment horizontal="center" wrapText="1" shrinkToFit="1"/>
      <protection/>
    </xf>
    <xf numFmtId="164" fontId="2" fillId="0" borderId="14" xfId="52" applyNumberForma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164" fontId="5" fillId="0" borderId="0" xfId="52" applyNumberFormat="1" applyFont="1" applyFill="1">
      <alignment/>
      <protection/>
    </xf>
    <xf numFmtId="0" fontId="5" fillId="0" borderId="10" xfId="0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33.28125" style="1" customWidth="1"/>
    <col min="2" max="2" width="16.42187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0.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1" ht="15">
      <c r="B1" s="39" t="s">
        <v>0</v>
      </c>
    </row>
    <row r="3" spans="1:15" ht="15">
      <c r="A3" s="3"/>
      <c r="B3" s="32" t="s">
        <v>1</v>
      </c>
      <c r="C3" s="33"/>
      <c r="D3" s="33"/>
      <c r="E3" s="33"/>
      <c r="F3" s="33"/>
      <c r="G3" s="32" t="s">
        <v>2</v>
      </c>
      <c r="H3" s="33"/>
      <c r="I3" s="33"/>
      <c r="J3" s="33"/>
      <c r="K3" s="33"/>
      <c r="L3" s="34" t="s">
        <v>3</v>
      </c>
      <c r="M3" s="36" t="s">
        <v>4</v>
      </c>
      <c r="N3" s="38" t="s">
        <v>5</v>
      </c>
      <c r="O3" s="36" t="s">
        <v>4</v>
      </c>
    </row>
    <row r="4" spans="1:15" ht="60">
      <c r="A4" s="3" t="s">
        <v>6</v>
      </c>
      <c r="B4" s="4" t="s">
        <v>7</v>
      </c>
      <c r="C4" s="5" t="s">
        <v>8</v>
      </c>
      <c r="D4" s="5" t="s">
        <v>9</v>
      </c>
      <c r="E4" s="6" t="s">
        <v>10</v>
      </c>
      <c r="F4" s="4" t="s">
        <v>11</v>
      </c>
      <c r="G4" s="4" t="s">
        <v>12</v>
      </c>
      <c r="H4" s="5" t="s">
        <v>8</v>
      </c>
      <c r="I4" s="5" t="s">
        <v>9</v>
      </c>
      <c r="J4" s="6" t="s">
        <v>10</v>
      </c>
      <c r="K4" s="4" t="s">
        <v>13</v>
      </c>
      <c r="L4" s="35"/>
      <c r="M4" s="37"/>
      <c r="N4" s="38"/>
      <c r="O4" s="37"/>
    </row>
    <row r="5" spans="1:15" ht="45" customHeight="1">
      <c r="A5" s="22" t="s">
        <v>14</v>
      </c>
      <c r="B5" s="23" t="s">
        <v>15</v>
      </c>
      <c r="C5" s="23" t="s">
        <v>15</v>
      </c>
      <c r="D5" s="23" t="s">
        <v>15</v>
      </c>
      <c r="E5" s="23" t="s">
        <v>15</v>
      </c>
      <c r="F5" s="23" t="s">
        <v>15</v>
      </c>
      <c r="G5" s="7">
        <f>G7+G36</f>
        <v>83741.5</v>
      </c>
      <c r="H5" s="7">
        <f>H7+H36</f>
        <v>30194.4</v>
      </c>
      <c r="I5" s="7">
        <f>I7+I36</f>
        <v>7918.9</v>
      </c>
      <c r="J5" s="7">
        <f>J7+J36</f>
        <v>103.6</v>
      </c>
      <c r="K5" s="7">
        <f>K7+K36</f>
        <v>45524.600000000006</v>
      </c>
      <c r="L5" s="23" t="s">
        <v>15</v>
      </c>
      <c r="M5" s="23" t="s">
        <v>15</v>
      </c>
      <c r="N5" s="23" t="s">
        <v>15</v>
      </c>
      <c r="O5" s="23" t="s">
        <v>15</v>
      </c>
    </row>
    <row r="6" spans="1:15" ht="12.75">
      <c r="A6" s="3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8"/>
      <c r="M6" s="9"/>
      <c r="N6" s="8"/>
      <c r="O6" s="9"/>
    </row>
    <row r="7" spans="1:15" ht="25.5">
      <c r="A7" s="22" t="s">
        <v>17</v>
      </c>
      <c r="B7" s="7">
        <f>B10+B35</f>
        <v>54947.700000000004</v>
      </c>
      <c r="C7" s="7">
        <f aca="true" t="shared" si="0" ref="C7:K7">C10+C35</f>
        <v>20507.9</v>
      </c>
      <c r="D7" s="7">
        <f t="shared" si="0"/>
        <v>4566.4</v>
      </c>
      <c r="E7" s="7">
        <f t="shared" si="0"/>
        <v>472.1</v>
      </c>
      <c r="F7" s="7">
        <f t="shared" si="0"/>
        <v>29401.300000000003</v>
      </c>
      <c r="G7" s="7">
        <f t="shared" si="0"/>
        <v>69872</v>
      </c>
      <c r="H7" s="7">
        <f t="shared" si="0"/>
        <v>30194.4</v>
      </c>
      <c r="I7" s="7">
        <f t="shared" si="0"/>
        <v>7918.9</v>
      </c>
      <c r="J7" s="7">
        <f t="shared" si="0"/>
        <v>103.6</v>
      </c>
      <c r="K7" s="7">
        <f t="shared" si="0"/>
        <v>31655.100000000002</v>
      </c>
      <c r="L7" s="8">
        <f>G7/B7</f>
        <v>1.2716091847338469</v>
      </c>
      <c r="M7" s="9">
        <f>G7-B7</f>
        <v>14924.299999999996</v>
      </c>
      <c r="N7" s="8">
        <f>K7/F7</f>
        <v>1.076656474373582</v>
      </c>
      <c r="O7" s="9">
        <f>K7-F7</f>
        <v>2253.7999999999993</v>
      </c>
    </row>
    <row r="8" spans="1:15" ht="38.25">
      <c r="A8" s="22" t="s">
        <v>18</v>
      </c>
      <c r="B8" s="7">
        <f>B7-B26</f>
        <v>37398.3</v>
      </c>
      <c r="C8" s="7">
        <f aca="true" t="shared" si="1" ref="C8:K8">C7-C26</f>
        <v>10278.6</v>
      </c>
      <c r="D8" s="7">
        <f t="shared" si="1"/>
        <v>1300.3999999999996</v>
      </c>
      <c r="E8" s="7">
        <f t="shared" si="1"/>
        <v>472.1</v>
      </c>
      <c r="F8" s="7">
        <f t="shared" si="1"/>
        <v>25347.200000000004</v>
      </c>
      <c r="G8" s="7">
        <f t="shared" si="1"/>
        <v>36869.5</v>
      </c>
      <c r="H8" s="7">
        <f t="shared" si="1"/>
        <v>8338.900000000001</v>
      </c>
      <c r="I8" s="7">
        <f t="shared" si="1"/>
        <v>2916.5999999999995</v>
      </c>
      <c r="J8" s="7">
        <f t="shared" si="1"/>
        <v>103.6</v>
      </c>
      <c r="K8" s="7">
        <f t="shared" si="1"/>
        <v>25510.400000000005</v>
      </c>
      <c r="L8" s="8">
        <f>G8/B8</f>
        <v>0.9858603198541109</v>
      </c>
      <c r="M8" s="9">
        <f>G8-B8</f>
        <v>-528.8000000000029</v>
      </c>
      <c r="N8" s="8">
        <f>K8/F8</f>
        <v>1.0064385809872491</v>
      </c>
      <c r="O8" s="9">
        <f>K8-F8</f>
        <v>163.20000000000073</v>
      </c>
    </row>
    <row r="9" spans="1:15" ht="12.75">
      <c r="A9" s="3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  <c r="M9" s="9"/>
      <c r="N9" s="8"/>
      <c r="O9" s="9"/>
    </row>
    <row r="10" spans="1:15" ht="45">
      <c r="A10" s="40" t="s">
        <v>19</v>
      </c>
      <c r="B10" s="7">
        <f>SUM(B11:B12)</f>
        <v>54947.4</v>
      </c>
      <c r="C10" s="7">
        <f>SUM(C11:C12)</f>
        <v>20507.9</v>
      </c>
      <c r="D10" s="7">
        <f>SUM(D11:D12)</f>
        <v>4566.4</v>
      </c>
      <c r="E10" s="7">
        <f aca="true" t="shared" si="2" ref="E10:J10">SUM(E11:E12)</f>
        <v>472.1</v>
      </c>
      <c r="F10" s="7">
        <f t="shared" si="2"/>
        <v>29401.000000000004</v>
      </c>
      <c r="G10" s="7">
        <f t="shared" si="2"/>
        <v>69871.8</v>
      </c>
      <c r="H10" s="7">
        <f t="shared" si="2"/>
        <v>30194.4</v>
      </c>
      <c r="I10" s="7">
        <f t="shared" si="2"/>
        <v>7918.9</v>
      </c>
      <c r="J10" s="7">
        <f t="shared" si="2"/>
        <v>103.6</v>
      </c>
      <c r="K10" s="7">
        <f>G10-H10-I10-J10</f>
        <v>31654.9</v>
      </c>
      <c r="L10" s="8">
        <f>G10/B10</f>
        <v>1.2716124875790302</v>
      </c>
      <c r="M10" s="9">
        <f>G10-B10</f>
        <v>14924.400000000001</v>
      </c>
      <c r="N10" s="8">
        <f>K10/F10</f>
        <v>1.076660657800755</v>
      </c>
      <c r="O10" s="9">
        <f>K10-F10</f>
        <v>2253.899999999998</v>
      </c>
    </row>
    <row r="11" spans="1:15" s="17" customFormat="1" ht="12.75">
      <c r="A11" s="24" t="s">
        <v>20</v>
      </c>
      <c r="B11" s="25">
        <v>33187.5</v>
      </c>
      <c r="C11" s="25">
        <v>16305.8</v>
      </c>
      <c r="D11" s="25">
        <v>4177.2</v>
      </c>
      <c r="E11" s="25"/>
      <c r="F11" s="25">
        <f>B11-C11-D11-E11</f>
        <v>12704.5</v>
      </c>
      <c r="G11" s="25">
        <v>50406.4</v>
      </c>
      <c r="H11" s="25">
        <v>28806.7</v>
      </c>
      <c r="I11" s="25">
        <v>6155.9</v>
      </c>
      <c r="J11" s="25"/>
      <c r="K11" s="25">
        <f>G11-H11-I11</f>
        <v>15443.800000000001</v>
      </c>
      <c r="L11" s="26">
        <f>G11/B11</f>
        <v>1.518836911487759</v>
      </c>
      <c r="M11" s="27">
        <f>G11-B11</f>
        <v>17218.9</v>
      </c>
      <c r="N11" s="26">
        <f>K11/F11</f>
        <v>1.215616513833681</v>
      </c>
      <c r="O11" s="27">
        <f>K11-F11</f>
        <v>2739.300000000001</v>
      </c>
    </row>
    <row r="12" spans="1:15" ht="12.75">
      <c r="A12" s="10" t="s">
        <v>21</v>
      </c>
      <c r="B12" s="5">
        <v>21759.9</v>
      </c>
      <c r="C12" s="5">
        <v>4202.1</v>
      </c>
      <c r="D12" s="5">
        <v>389.2</v>
      </c>
      <c r="E12" s="5">
        <v>472.1</v>
      </c>
      <c r="F12" s="28">
        <f>B12-C12-D12-E12</f>
        <v>16696.500000000004</v>
      </c>
      <c r="G12" s="5">
        <v>19465.4</v>
      </c>
      <c r="H12" s="5">
        <v>1387.7</v>
      </c>
      <c r="I12" s="5">
        <v>1763</v>
      </c>
      <c r="J12" s="5">
        <v>103.6</v>
      </c>
      <c r="K12" s="25">
        <f>G12-H12-I12-J12</f>
        <v>16211.1</v>
      </c>
      <c r="L12" s="8">
        <f>G12/B12</f>
        <v>0.8945537433535999</v>
      </c>
      <c r="M12" s="9">
        <f>G12-B12</f>
        <v>-2294.5</v>
      </c>
      <c r="N12" s="8">
        <f>K12/F12</f>
        <v>0.9709280388105289</v>
      </c>
      <c r="O12" s="9">
        <f>K12-F12</f>
        <v>-485.4000000000033</v>
      </c>
    </row>
    <row r="13" spans="1:15" ht="12.75">
      <c r="A13" s="10" t="s">
        <v>22</v>
      </c>
      <c r="B13" s="5">
        <v>3270.1</v>
      </c>
      <c r="C13" s="5">
        <v>29.4</v>
      </c>
      <c r="D13" s="5">
        <v>32</v>
      </c>
      <c r="E13" s="5">
        <v>0</v>
      </c>
      <c r="F13" s="28">
        <f>B13-C13-D13-E13</f>
        <v>3208.7</v>
      </c>
      <c r="G13" s="5">
        <v>3469.8</v>
      </c>
      <c r="H13" s="5">
        <v>2.8</v>
      </c>
      <c r="I13" s="5">
        <v>1.8</v>
      </c>
      <c r="J13" s="5"/>
      <c r="K13" s="5">
        <v>3465.3</v>
      </c>
      <c r="L13" s="8">
        <f>G13/B13</f>
        <v>1.0610684688541636</v>
      </c>
      <c r="M13" s="9">
        <f>G13-B13</f>
        <v>199.70000000000027</v>
      </c>
      <c r="N13" s="8">
        <f>K13/F13</f>
        <v>1.0799700813413533</v>
      </c>
      <c r="O13" s="9">
        <f>K13-F13</f>
        <v>256.60000000000036</v>
      </c>
    </row>
    <row r="14" spans="1:15" ht="12.75">
      <c r="A14" s="3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  <c r="M14" s="9"/>
      <c r="N14" s="8"/>
      <c r="O14" s="9"/>
    </row>
    <row r="15" spans="1:15" ht="12.75">
      <c r="A15" s="11" t="s">
        <v>24</v>
      </c>
      <c r="B15" s="7">
        <f>SUM(B16:B17)</f>
        <v>9347</v>
      </c>
      <c r="C15" s="7">
        <f>SUM(C16:C17)</f>
        <v>4658.7</v>
      </c>
      <c r="D15" s="7">
        <f>SUM(D16:D17)</f>
        <v>278.2</v>
      </c>
      <c r="E15" s="7">
        <f aca="true" t="shared" si="3" ref="E15:J15">SUM(E16:E17)</f>
        <v>472</v>
      </c>
      <c r="F15" s="7">
        <f t="shared" si="3"/>
        <v>3938.1000000000004</v>
      </c>
      <c r="G15" s="7">
        <f t="shared" si="3"/>
        <v>5943.4</v>
      </c>
      <c r="H15" s="7">
        <f t="shared" si="3"/>
        <v>1626.4</v>
      </c>
      <c r="I15" s="7">
        <f t="shared" si="3"/>
        <v>1761.3</v>
      </c>
      <c r="J15" s="7">
        <f t="shared" si="3"/>
        <v>103.6</v>
      </c>
      <c r="K15" s="7">
        <f>SUM(K16:K17)</f>
        <v>2452.1</v>
      </c>
      <c r="L15" s="8">
        <f>G15/B15</f>
        <v>0.6358617738311757</v>
      </c>
      <c r="M15" s="9">
        <f>G15-B15</f>
        <v>-3403.6000000000004</v>
      </c>
      <c r="N15" s="8">
        <f>K15/F15</f>
        <v>0.622660673929052</v>
      </c>
      <c r="O15" s="9">
        <f>K15-F15</f>
        <v>-1486.0000000000005</v>
      </c>
    </row>
    <row r="16" spans="1:15" s="17" customFormat="1" ht="12.75">
      <c r="A16" s="24" t="s">
        <v>20</v>
      </c>
      <c r="B16" s="25">
        <v>810.5</v>
      </c>
      <c r="C16" s="25">
        <v>534.7</v>
      </c>
      <c r="D16" s="25">
        <v>0</v>
      </c>
      <c r="E16" s="25"/>
      <c r="F16" s="25">
        <f>B16-C16-D16-E16</f>
        <v>275.79999999999995</v>
      </c>
      <c r="G16" s="25">
        <v>618.9</v>
      </c>
      <c r="H16" s="25">
        <v>241.4</v>
      </c>
      <c r="I16" s="25">
        <v>0</v>
      </c>
      <c r="J16" s="25">
        <v>0</v>
      </c>
      <c r="K16" s="25">
        <f>G16-H16-I16-J16</f>
        <v>377.5</v>
      </c>
      <c r="L16" s="14">
        <f>G16/B16</f>
        <v>0.7636027143738433</v>
      </c>
      <c r="M16" s="27">
        <f>G16-B16</f>
        <v>-191.60000000000002</v>
      </c>
      <c r="N16" s="14">
        <f>K16/F16</f>
        <v>1.3687454677302395</v>
      </c>
      <c r="O16" s="27">
        <f>K16-F16</f>
        <v>101.70000000000005</v>
      </c>
    </row>
    <row r="17" spans="1:15" ht="12.75">
      <c r="A17" s="10" t="s">
        <v>21</v>
      </c>
      <c r="B17" s="5">
        <v>8536.5</v>
      </c>
      <c r="C17" s="5">
        <v>4124</v>
      </c>
      <c r="D17" s="5">
        <v>278.2</v>
      </c>
      <c r="E17" s="5">
        <v>472</v>
      </c>
      <c r="F17" s="28">
        <f>B17-C17-D17-E17</f>
        <v>3662.3</v>
      </c>
      <c r="G17" s="5">
        <v>5324.5</v>
      </c>
      <c r="H17" s="5">
        <v>1385</v>
      </c>
      <c r="I17" s="5">
        <v>1761.3</v>
      </c>
      <c r="J17" s="5">
        <v>103.6</v>
      </c>
      <c r="K17" s="5">
        <f>G17-H17-I17-J17</f>
        <v>2074.6</v>
      </c>
      <c r="L17" s="12">
        <f>G17/B17</f>
        <v>0.6237333801909448</v>
      </c>
      <c r="M17" s="9">
        <f>G17-B17</f>
        <v>-3212</v>
      </c>
      <c r="N17" s="12">
        <f>K17/F17</f>
        <v>0.5664746197744586</v>
      </c>
      <c r="O17" s="9">
        <f>K17-F17</f>
        <v>-1587.7000000000003</v>
      </c>
    </row>
    <row r="18" spans="1:15" ht="15">
      <c r="A18" s="11" t="s">
        <v>25</v>
      </c>
      <c r="B18" s="7">
        <v>6648.5</v>
      </c>
      <c r="C18" s="7">
        <v>75.9</v>
      </c>
      <c r="D18" s="7">
        <v>105.3</v>
      </c>
      <c r="E18" s="7">
        <v>0.1</v>
      </c>
      <c r="F18" s="7">
        <f>B18-C18-D18-E18</f>
        <v>6467.2</v>
      </c>
      <c r="G18" s="7">
        <v>7326.9</v>
      </c>
      <c r="H18" s="7">
        <v>0</v>
      </c>
      <c r="I18" s="7">
        <v>0</v>
      </c>
      <c r="J18" s="7"/>
      <c r="K18" s="7">
        <f>G18-H18-I18-J18</f>
        <v>7326.9</v>
      </c>
      <c r="L18" s="8">
        <f>G18/B18</f>
        <v>1.1020380536963224</v>
      </c>
      <c r="M18" s="9">
        <f>G18-B18</f>
        <v>678.3999999999996</v>
      </c>
      <c r="N18" s="23" t="s">
        <v>15</v>
      </c>
      <c r="O18" s="23" t="s">
        <v>15</v>
      </c>
    </row>
    <row r="19" spans="1:15" ht="12.75">
      <c r="A19" s="11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>
        <f>G19-H19-I19</f>
        <v>0</v>
      </c>
      <c r="L19" s="8"/>
      <c r="M19" s="9"/>
      <c r="N19" s="8"/>
      <c r="O19" s="9"/>
    </row>
    <row r="20" spans="1:15" ht="12.75">
      <c r="A20" s="10" t="s">
        <v>21</v>
      </c>
      <c r="B20" s="5">
        <v>1330.3</v>
      </c>
      <c r="C20" s="5">
        <v>0</v>
      </c>
      <c r="D20" s="5">
        <v>0</v>
      </c>
      <c r="E20" s="5">
        <v>0</v>
      </c>
      <c r="F20" s="7">
        <f aca="true" t="shared" si="4" ref="F20:F30">B20-C20-D20-E20</f>
        <v>1330.3</v>
      </c>
      <c r="G20" s="5">
        <v>1377.1</v>
      </c>
      <c r="H20" s="5">
        <v>0</v>
      </c>
      <c r="I20" s="5">
        <v>0</v>
      </c>
      <c r="J20" s="5">
        <v>0</v>
      </c>
      <c r="K20" s="7">
        <f>G20-H20-I20-J20</f>
        <v>1377.1</v>
      </c>
      <c r="L20" s="8">
        <f aca="true" t="shared" si="5" ref="L20:L30">G20/B20</f>
        <v>1.0351800345786664</v>
      </c>
      <c r="M20" s="9">
        <f aca="true" t="shared" si="6" ref="M20:M31">G20-B20</f>
        <v>46.799999999999955</v>
      </c>
      <c r="N20" s="8">
        <f aca="true" t="shared" si="7" ref="N20:N30">K20/F20</f>
        <v>1.0351800345786664</v>
      </c>
      <c r="O20" s="9">
        <f aca="true" t="shared" si="8" ref="O20:O31">K20-F20</f>
        <v>46.799999999999955</v>
      </c>
    </row>
    <row r="21" spans="1:15" s="17" customFormat="1" ht="12.75">
      <c r="A21" s="29" t="s">
        <v>27</v>
      </c>
      <c r="B21" s="30">
        <v>14747.3</v>
      </c>
      <c r="C21" s="30">
        <v>5543.9</v>
      </c>
      <c r="D21" s="30">
        <v>916.9</v>
      </c>
      <c r="E21" s="30">
        <v>0</v>
      </c>
      <c r="F21" s="30">
        <f t="shared" si="4"/>
        <v>8286.5</v>
      </c>
      <c r="G21" s="30">
        <v>16601.3</v>
      </c>
      <c r="H21" s="30">
        <v>6712.6</v>
      </c>
      <c r="I21" s="30">
        <v>1155.3</v>
      </c>
      <c r="J21" s="30">
        <v>0</v>
      </c>
      <c r="K21" s="30">
        <f>G21-H21-I21-J21</f>
        <v>8733.4</v>
      </c>
      <c r="L21" s="26">
        <f t="shared" si="5"/>
        <v>1.1257179280275034</v>
      </c>
      <c r="M21" s="27">
        <f t="shared" si="6"/>
        <v>1854</v>
      </c>
      <c r="N21" s="26">
        <f t="shared" si="7"/>
        <v>1.0539310927412056</v>
      </c>
      <c r="O21" s="27">
        <f t="shared" si="8"/>
        <v>446.89999999999964</v>
      </c>
    </row>
    <row r="22" spans="1:15" s="17" customFormat="1" ht="25.5">
      <c r="A22" s="29" t="s">
        <v>28</v>
      </c>
      <c r="B22" s="30">
        <v>37.4</v>
      </c>
      <c r="C22" s="30">
        <v>0</v>
      </c>
      <c r="D22" s="30">
        <v>0</v>
      </c>
      <c r="E22" s="30">
        <v>0</v>
      </c>
      <c r="F22" s="30">
        <f t="shared" si="4"/>
        <v>37.4</v>
      </c>
      <c r="G22" s="30">
        <v>43.2</v>
      </c>
      <c r="H22" s="30">
        <v>0</v>
      </c>
      <c r="I22" s="30">
        <v>0</v>
      </c>
      <c r="J22" s="30">
        <v>0</v>
      </c>
      <c r="K22" s="30">
        <f>G22-H22-I22</f>
        <v>43.2</v>
      </c>
      <c r="L22" s="26">
        <f t="shared" si="5"/>
        <v>1.1550802139037435</v>
      </c>
      <c r="M22" s="27">
        <f t="shared" si="6"/>
        <v>5.800000000000004</v>
      </c>
      <c r="N22" s="26">
        <f t="shared" si="7"/>
        <v>1.1550802139037435</v>
      </c>
      <c r="O22" s="27">
        <f t="shared" si="8"/>
        <v>5.800000000000004</v>
      </c>
    </row>
    <row r="23" spans="1:15" ht="24" customHeight="1">
      <c r="A23" s="13" t="s">
        <v>29</v>
      </c>
      <c r="B23" s="7">
        <f>SUM(B24:B25)</f>
        <v>1777.9</v>
      </c>
      <c r="C23" s="7">
        <f>SUM(C24:C25)</f>
        <v>0</v>
      </c>
      <c r="D23" s="7">
        <f>SUM(D24:D25)</f>
        <v>0</v>
      </c>
      <c r="E23" s="7">
        <f aca="true" t="shared" si="9" ref="E23:J23">SUM(E24:E25)</f>
        <v>0</v>
      </c>
      <c r="F23" s="7">
        <f t="shared" si="4"/>
        <v>1777.9</v>
      </c>
      <c r="G23" s="7">
        <f t="shared" si="9"/>
        <v>1790.3999999999999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>SUM(K24:K25)</f>
        <v>1790.3999999999999</v>
      </c>
      <c r="L23" s="8">
        <f t="shared" si="5"/>
        <v>1.0070307666347937</v>
      </c>
      <c r="M23" s="9">
        <f t="shared" si="6"/>
        <v>12.499999999999773</v>
      </c>
      <c r="N23" s="8">
        <f t="shared" si="7"/>
        <v>1.0070307666347937</v>
      </c>
      <c r="O23" s="9">
        <f t="shared" si="8"/>
        <v>12.499999999999773</v>
      </c>
    </row>
    <row r="24" spans="1:15" s="17" customFormat="1" ht="12.75">
      <c r="A24" s="24" t="s">
        <v>20</v>
      </c>
      <c r="B24" s="25">
        <v>-1</v>
      </c>
      <c r="C24" s="25">
        <v>0</v>
      </c>
      <c r="D24" s="25">
        <v>0</v>
      </c>
      <c r="E24" s="25"/>
      <c r="F24" s="25">
        <f t="shared" si="4"/>
        <v>-1</v>
      </c>
      <c r="G24" s="25">
        <v>82.6</v>
      </c>
      <c r="H24" s="25">
        <v>0</v>
      </c>
      <c r="I24" s="25">
        <v>0</v>
      </c>
      <c r="J24" s="25"/>
      <c r="K24" s="25">
        <f>G24-H24-I24</f>
        <v>82.6</v>
      </c>
      <c r="L24" s="14"/>
      <c r="M24" s="27">
        <f t="shared" si="6"/>
        <v>83.6</v>
      </c>
      <c r="N24" s="14"/>
      <c r="O24" s="27">
        <f t="shared" si="8"/>
        <v>83.6</v>
      </c>
    </row>
    <row r="25" spans="1:15" ht="12.75">
      <c r="A25" s="10" t="s">
        <v>21</v>
      </c>
      <c r="B25" s="5">
        <v>1778.9</v>
      </c>
      <c r="C25" s="5">
        <v>0</v>
      </c>
      <c r="D25" s="5">
        <v>0</v>
      </c>
      <c r="E25" s="5"/>
      <c r="F25" s="28">
        <f t="shared" si="4"/>
        <v>1778.9</v>
      </c>
      <c r="G25" s="5">
        <v>1707.8</v>
      </c>
      <c r="H25" s="5">
        <v>0</v>
      </c>
      <c r="I25" s="5">
        <v>0</v>
      </c>
      <c r="J25" s="5"/>
      <c r="K25" s="5">
        <f>G25-H25-I25</f>
        <v>1707.8</v>
      </c>
      <c r="L25" s="12">
        <f t="shared" si="5"/>
        <v>0.960031480128169</v>
      </c>
      <c r="M25" s="9">
        <f t="shared" si="6"/>
        <v>-71.10000000000014</v>
      </c>
      <c r="N25" s="12">
        <f t="shared" si="7"/>
        <v>0.960031480128169</v>
      </c>
      <c r="O25" s="9">
        <f t="shared" si="8"/>
        <v>-71.10000000000014</v>
      </c>
    </row>
    <row r="26" spans="1:15" ht="12.75">
      <c r="A26" s="11" t="s">
        <v>30</v>
      </c>
      <c r="B26" s="7">
        <f>SUM(B27:B28)</f>
        <v>17549.4</v>
      </c>
      <c r="C26" s="7">
        <f>SUM(C27:C28)</f>
        <v>10229.300000000001</v>
      </c>
      <c r="D26" s="7">
        <f>SUM(D27:D28)</f>
        <v>3266</v>
      </c>
      <c r="E26" s="7">
        <f aca="true" t="shared" si="10" ref="E26:J26">SUM(E27:E28)</f>
        <v>0</v>
      </c>
      <c r="F26" s="7">
        <f t="shared" si="4"/>
        <v>4054.1000000000004</v>
      </c>
      <c r="G26" s="7">
        <f t="shared" si="10"/>
        <v>33002.5</v>
      </c>
      <c r="H26" s="7">
        <f t="shared" si="10"/>
        <v>21855.5</v>
      </c>
      <c r="I26" s="7">
        <f t="shared" si="10"/>
        <v>5002.3</v>
      </c>
      <c r="J26" s="7">
        <f t="shared" si="10"/>
        <v>0</v>
      </c>
      <c r="K26" s="7">
        <f>SUM(K27:K28)</f>
        <v>6144.699999999997</v>
      </c>
      <c r="L26" s="8">
        <f t="shared" si="5"/>
        <v>1.880548622744937</v>
      </c>
      <c r="M26" s="9">
        <f t="shared" si="6"/>
        <v>15453.099999999999</v>
      </c>
      <c r="N26" s="8">
        <f t="shared" si="7"/>
        <v>1.5156754890111237</v>
      </c>
      <c r="O26" s="9">
        <f t="shared" si="8"/>
        <v>2090.5999999999967</v>
      </c>
    </row>
    <row r="27" spans="1:15" s="17" customFormat="1" ht="12.75">
      <c r="A27" s="24" t="s">
        <v>20</v>
      </c>
      <c r="B27" s="25">
        <v>17536.2</v>
      </c>
      <c r="C27" s="25">
        <v>10227.1</v>
      </c>
      <c r="D27" s="25">
        <v>3260.4</v>
      </c>
      <c r="E27" s="25"/>
      <c r="F27" s="25">
        <f t="shared" si="4"/>
        <v>4048.7000000000003</v>
      </c>
      <c r="G27" s="25">
        <v>32994.6</v>
      </c>
      <c r="H27" s="25">
        <v>21852.7</v>
      </c>
      <c r="I27" s="25">
        <v>5000.6</v>
      </c>
      <c r="J27" s="25"/>
      <c r="K27" s="25">
        <f>G27-H27-I27</f>
        <v>6141.299999999997</v>
      </c>
      <c r="L27" s="14">
        <f t="shared" si="5"/>
        <v>1.8815136688678276</v>
      </c>
      <c r="M27" s="27">
        <f t="shared" si="6"/>
        <v>15458.399999999998</v>
      </c>
      <c r="N27" s="14">
        <f t="shared" si="7"/>
        <v>1.5168572628251036</v>
      </c>
      <c r="O27" s="27">
        <f t="shared" si="8"/>
        <v>2092.599999999997</v>
      </c>
    </row>
    <row r="28" spans="1:15" ht="12.75">
      <c r="A28" s="10" t="s">
        <v>21</v>
      </c>
      <c r="B28" s="5">
        <v>13.2</v>
      </c>
      <c r="C28" s="5">
        <v>2.2</v>
      </c>
      <c r="D28" s="5">
        <v>5.6</v>
      </c>
      <c r="E28" s="5"/>
      <c r="F28" s="28">
        <f t="shared" si="4"/>
        <v>5.4</v>
      </c>
      <c r="G28" s="5">
        <v>7.9</v>
      </c>
      <c r="H28" s="5">
        <v>2.8</v>
      </c>
      <c r="I28" s="5">
        <v>1.7</v>
      </c>
      <c r="J28" s="5"/>
      <c r="K28" s="5">
        <f>G28-H28-I28</f>
        <v>3.4000000000000004</v>
      </c>
      <c r="L28" s="14">
        <f t="shared" si="5"/>
        <v>0.5984848484848485</v>
      </c>
      <c r="M28" s="9">
        <f t="shared" si="6"/>
        <v>-5.299999999999999</v>
      </c>
      <c r="N28" s="12">
        <f t="shared" si="7"/>
        <v>0.6296296296296297</v>
      </c>
      <c r="O28" s="9">
        <f t="shared" si="8"/>
        <v>-2</v>
      </c>
    </row>
    <row r="29" spans="1:15" ht="12.75">
      <c r="A29" s="11" t="s">
        <v>31</v>
      </c>
      <c r="B29" s="7">
        <f>SUM(B30:B31)</f>
        <v>16209.7</v>
      </c>
      <c r="C29" s="7">
        <f>SUM(C30:C31)</f>
        <v>10227.1</v>
      </c>
      <c r="D29" s="7">
        <f>SUM(D30:D31)</f>
        <v>2098.8</v>
      </c>
      <c r="E29" s="7">
        <f aca="true" t="shared" si="11" ref="E29:J29">SUM(E30:E31)</f>
        <v>0</v>
      </c>
      <c r="F29" s="7">
        <f t="shared" si="4"/>
        <v>3883.8</v>
      </c>
      <c r="G29" s="7">
        <f t="shared" si="11"/>
        <v>31387.5</v>
      </c>
      <c r="H29" s="7">
        <f t="shared" si="11"/>
        <v>21852.1</v>
      </c>
      <c r="I29" s="7">
        <f t="shared" si="11"/>
        <v>3535.6</v>
      </c>
      <c r="J29" s="7">
        <f t="shared" si="11"/>
        <v>0</v>
      </c>
      <c r="K29" s="7">
        <f>SUM(K30:K31)</f>
        <v>5999.800000000001</v>
      </c>
      <c r="L29" s="8">
        <f t="shared" si="5"/>
        <v>1.936340586192218</v>
      </c>
      <c r="M29" s="9">
        <f t="shared" si="6"/>
        <v>15177.8</v>
      </c>
      <c r="N29" s="8">
        <f t="shared" si="7"/>
        <v>1.5448272310623619</v>
      </c>
      <c r="O29" s="9">
        <f t="shared" si="8"/>
        <v>2116.000000000001</v>
      </c>
    </row>
    <row r="30" spans="1:15" s="17" customFormat="1" ht="12.75">
      <c r="A30" s="24" t="s">
        <v>20</v>
      </c>
      <c r="B30" s="25">
        <v>16209.7</v>
      </c>
      <c r="C30" s="25">
        <v>10227.1</v>
      </c>
      <c r="D30" s="25">
        <v>2098.8</v>
      </c>
      <c r="E30" s="25"/>
      <c r="F30" s="25">
        <f t="shared" si="4"/>
        <v>3883.8</v>
      </c>
      <c r="G30" s="25">
        <v>31387.5</v>
      </c>
      <c r="H30" s="25">
        <v>21852.1</v>
      </c>
      <c r="I30" s="25">
        <v>3535.6</v>
      </c>
      <c r="J30" s="25"/>
      <c r="K30" s="25">
        <f>G30-H30-I30-J30</f>
        <v>5999.800000000001</v>
      </c>
      <c r="L30" s="14">
        <f t="shared" si="5"/>
        <v>1.936340586192218</v>
      </c>
      <c r="M30" s="27">
        <f t="shared" si="6"/>
        <v>15177.8</v>
      </c>
      <c r="N30" s="14">
        <f t="shared" si="7"/>
        <v>1.5448272310623619</v>
      </c>
      <c r="O30" s="27">
        <f t="shared" si="8"/>
        <v>2116.000000000001</v>
      </c>
    </row>
    <row r="31" spans="1:15" ht="12.75" hidden="1">
      <c r="A31" s="10" t="s">
        <v>32</v>
      </c>
      <c r="B31" s="20" t="s">
        <v>15</v>
      </c>
      <c r="C31" s="20" t="s">
        <v>15</v>
      </c>
      <c r="D31" s="20" t="s">
        <v>15</v>
      </c>
      <c r="E31" s="5"/>
      <c r="F31" s="28"/>
      <c r="G31" s="20" t="s">
        <v>15</v>
      </c>
      <c r="H31" s="20" t="s">
        <v>15</v>
      </c>
      <c r="I31" s="20" t="s">
        <v>15</v>
      </c>
      <c r="J31" s="20" t="s">
        <v>15</v>
      </c>
      <c r="K31" s="20" t="s">
        <v>15</v>
      </c>
      <c r="L31" s="20" t="s">
        <v>15</v>
      </c>
      <c r="M31" s="9" t="e">
        <f t="shared" si="6"/>
        <v>#VALUE!</v>
      </c>
      <c r="N31" s="20" t="s">
        <v>15</v>
      </c>
      <c r="O31" s="9" t="e">
        <f t="shared" si="8"/>
        <v>#VALUE!</v>
      </c>
    </row>
    <row r="32" spans="1:15" s="17" customFormat="1" ht="51" customHeight="1">
      <c r="A32" s="15" t="s">
        <v>33</v>
      </c>
      <c r="B32" s="7">
        <v>3394.4</v>
      </c>
      <c r="C32" s="5">
        <v>0</v>
      </c>
      <c r="D32" s="5">
        <v>0</v>
      </c>
      <c r="E32" s="5">
        <v>0</v>
      </c>
      <c r="F32" s="7">
        <f>B32-C32-D32-E32</f>
        <v>3394.4</v>
      </c>
      <c r="G32" s="7">
        <v>3661.1</v>
      </c>
      <c r="H32" s="16">
        <v>0</v>
      </c>
      <c r="I32" s="16">
        <v>0</v>
      </c>
      <c r="J32" s="16">
        <v>0</v>
      </c>
      <c r="K32" s="7">
        <f>G32-H32-I32-J32</f>
        <v>3661.1</v>
      </c>
      <c r="L32" s="8">
        <f>G32/B32</f>
        <v>1.0785705868489275</v>
      </c>
      <c r="M32" s="9">
        <f>G32-B32</f>
        <v>266.6999999999998</v>
      </c>
      <c r="N32" s="8">
        <f>K32/F32</f>
        <v>1.0785705868489275</v>
      </c>
      <c r="O32" s="9">
        <f>K32-F32</f>
        <v>266.6999999999998</v>
      </c>
    </row>
    <row r="33" spans="1:15" s="17" customFormat="1" ht="12.75">
      <c r="A33" s="18" t="s">
        <v>34</v>
      </c>
      <c r="B33" s="19"/>
      <c r="C33" s="20"/>
      <c r="D33" s="20"/>
      <c r="E33" s="20"/>
      <c r="F33" s="7"/>
      <c r="G33" s="19"/>
      <c r="H33" s="20"/>
      <c r="I33" s="20"/>
      <c r="J33" s="20"/>
      <c r="K33" s="7"/>
      <c r="L33" s="20"/>
      <c r="M33" s="9"/>
      <c r="N33" s="20"/>
      <c r="O33" s="9"/>
    </row>
    <row r="34" spans="1:15" s="17" customFormat="1" ht="22.5">
      <c r="A34" s="15" t="s">
        <v>35</v>
      </c>
      <c r="B34" s="21">
        <v>2691.3</v>
      </c>
      <c r="C34" s="5">
        <v>0</v>
      </c>
      <c r="D34" s="5">
        <v>0</v>
      </c>
      <c r="E34" s="5">
        <v>0</v>
      </c>
      <c r="F34" s="7">
        <f>B34-C34-D34-E34</f>
        <v>2691.3</v>
      </c>
      <c r="G34" s="21">
        <v>2891.7</v>
      </c>
      <c r="H34" s="5">
        <v>0</v>
      </c>
      <c r="I34" s="5">
        <v>0</v>
      </c>
      <c r="J34" s="5">
        <v>0</v>
      </c>
      <c r="K34" s="7">
        <f>G34-H34-I34-J34</f>
        <v>2891.7</v>
      </c>
      <c r="L34" s="8">
        <f>G34/B34</f>
        <v>1.0744621558354697</v>
      </c>
      <c r="M34" s="9">
        <f>G34-B34</f>
        <v>200.39999999999964</v>
      </c>
      <c r="N34" s="8">
        <f>K34/F34</f>
        <v>1.0744621558354697</v>
      </c>
      <c r="O34" s="9">
        <f>K34-F34</f>
        <v>200.39999999999964</v>
      </c>
    </row>
    <row r="35" spans="1:15" ht="45" customHeight="1">
      <c r="A35" s="31" t="s">
        <v>36</v>
      </c>
      <c r="B35" s="7">
        <v>0.3</v>
      </c>
      <c r="C35" s="7">
        <v>0</v>
      </c>
      <c r="D35" s="7">
        <v>0</v>
      </c>
      <c r="E35" s="7">
        <v>0</v>
      </c>
      <c r="F35" s="7">
        <f>B35-C35-D35</f>
        <v>0.3</v>
      </c>
      <c r="G35" s="7">
        <v>0.2</v>
      </c>
      <c r="H35" s="7">
        <v>0</v>
      </c>
      <c r="I35" s="7">
        <v>0</v>
      </c>
      <c r="J35" s="7">
        <v>0</v>
      </c>
      <c r="K35" s="7">
        <f>G35-H35-I35</f>
        <v>0.2</v>
      </c>
      <c r="L35" s="8">
        <f>G35/B35</f>
        <v>0.6666666666666667</v>
      </c>
      <c r="M35" s="9">
        <f>G35-B35</f>
        <v>-0.09999999999999998</v>
      </c>
      <c r="N35" s="8">
        <f>K35/F35</f>
        <v>0.6666666666666667</v>
      </c>
      <c r="O35" s="9">
        <f>K35-F35</f>
        <v>-0.09999999999999998</v>
      </c>
    </row>
    <row r="36" spans="1:15" ht="33.75" customHeight="1">
      <c r="A36" s="31" t="s">
        <v>37</v>
      </c>
      <c r="B36" s="23" t="s">
        <v>15</v>
      </c>
      <c r="C36" s="23" t="s">
        <v>15</v>
      </c>
      <c r="D36" s="23" t="s">
        <v>15</v>
      </c>
      <c r="E36" s="23" t="s">
        <v>15</v>
      </c>
      <c r="F36" s="23" t="s">
        <v>15</v>
      </c>
      <c r="G36" s="7">
        <v>13869.5</v>
      </c>
      <c r="H36" s="7">
        <v>0</v>
      </c>
      <c r="I36" s="7">
        <v>0</v>
      </c>
      <c r="J36" s="7">
        <v>0</v>
      </c>
      <c r="K36" s="7">
        <f>G36-H36-I36-J36</f>
        <v>13869.5</v>
      </c>
      <c r="L36" s="23" t="s">
        <v>15</v>
      </c>
      <c r="M36" s="23" t="s">
        <v>15</v>
      </c>
      <c r="N36" s="23" t="s">
        <v>15</v>
      </c>
      <c r="O36" s="23" t="s">
        <v>15</v>
      </c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pans="2:4" s="1" customFormat="1" ht="12.75">
      <c r="B101" s="2"/>
      <c r="C101" s="2"/>
      <c r="D101" s="2"/>
    </row>
    <row r="102" spans="2:4" s="1" customFormat="1" ht="12.75">
      <c r="B102" s="2"/>
      <c r="C102" s="2"/>
      <c r="D102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2017-06-13T05:12:09Z</cp:lastPrinted>
  <dcterms:created xsi:type="dcterms:W3CDTF">2017-06-13T05:10:42Z</dcterms:created>
  <dcterms:modified xsi:type="dcterms:W3CDTF">2017-06-23T08:40:08Z</dcterms:modified>
  <cp:category/>
  <cp:version/>
  <cp:contentType/>
  <cp:contentStatus/>
</cp:coreProperties>
</file>