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8195" windowHeight="5970" activeTab="0"/>
  </bookViews>
  <sheets>
    <sheet name="Лист1" sheetId="1" r:id="rId1"/>
  </sheets>
  <definedNames>
    <definedName name="_xlnm.Print_Area" localSheetId="0">'Лист1'!$A$1:$P$37</definedName>
  </definedNames>
  <calcPr fullCalcOnLoad="1"/>
</workbook>
</file>

<file path=xl/sharedStrings.xml><?xml version="1.0" encoding="utf-8"?>
<sst xmlns="http://schemas.openxmlformats.org/spreadsheetml/2006/main" count="65" uniqueCount="39">
  <si>
    <t>Динамика поступлений  по УФНС России по Томской области</t>
  </si>
  <si>
    <t>Темп роста по общей сумме поступлений, %</t>
  </si>
  <si>
    <t>Увели-чение, (снижение) млн.руб.</t>
  </si>
  <si>
    <t>Темп роста без переданных,%</t>
  </si>
  <si>
    <t>Показатели</t>
  </si>
  <si>
    <t>МРИ 1</t>
  </si>
  <si>
    <t>МРИ 2</t>
  </si>
  <si>
    <t>Другие МРИ по КН</t>
  </si>
  <si>
    <t>Всего поступило в бюджетную систему с учетом страховых взносов</t>
  </si>
  <si>
    <t xml:space="preserve">               в том числе:</t>
  </si>
  <si>
    <t>Поступило в бюджетную систему РФ без страховых взносов</t>
  </si>
  <si>
    <t>Поступило в бюджетную систему РФ без страховых взносов и НДПИ</t>
  </si>
  <si>
    <t xml:space="preserve">   Налоги и сборы в консолидированный бюджет РФ</t>
  </si>
  <si>
    <t xml:space="preserve">               в федеральный бюджет</t>
  </si>
  <si>
    <t xml:space="preserve">                    в КБ  субъекта</t>
  </si>
  <si>
    <t xml:space="preserve">               в  т.ч.      в местные бюджеты</t>
  </si>
  <si>
    <t xml:space="preserve">                               из них:</t>
  </si>
  <si>
    <t xml:space="preserve">     Налог на прибыль организаций</t>
  </si>
  <si>
    <t xml:space="preserve">      НДФЛ в КБ субъекта РФ</t>
  </si>
  <si>
    <t>X</t>
  </si>
  <si>
    <t xml:space="preserve">      Налоги на совокупный доход</t>
  </si>
  <si>
    <t xml:space="preserve">      НДС</t>
  </si>
  <si>
    <t xml:space="preserve">      НДС на товары, ввозимые на территорию РФ </t>
  </si>
  <si>
    <t xml:space="preserve">      Акцизы по товарам, производимым на территории РФ</t>
  </si>
  <si>
    <t xml:space="preserve">      НДПИ </t>
  </si>
  <si>
    <t xml:space="preserve">          из него НДПИ нефть</t>
  </si>
  <si>
    <t xml:space="preserve">                    в консолидированный бюджет субъекта</t>
  </si>
  <si>
    <r>
      <t xml:space="preserve">Имущественные налоги </t>
    </r>
    <r>
      <rPr>
        <sz val="8"/>
        <rFont val="Arial Cyr"/>
        <family val="0"/>
      </rPr>
      <t>(налог на имущество организаций и физических лиц, транспортный налог, земельный налог, налог на игорный бизнес)</t>
    </r>
  </si>
  <si>
    <t>в т.ч.</t>
  </si>
  <si>
    <t>Налог на имущество организаций                    в КБ  субъекта</t>
  </si>
  <si>
    <t>Государственные внебюджетные фонды (за счет ЕСН, без расходов на государственное социальное страхование, а также за счет налогов со специальным налоговым режимом)</t>
  </si>
  <si>
    <t>2018 год</t>
  </si>
  <si>
    <t>2019 год</t>
  </si>
  <si>
    <t>Межрайонные по КН</t>
  </si>
  <si>
    <t>Страховые взносы на обязательное социальное страхование в РФ</t>
  </si>
  <si>
    <t>На 01.09.2018г.</t>
  </si>
  <si>
    <t>На 01.09.2018г. без переданных</t>
  </si>
  <si>
    <t>На 01.09.2019г.</t>
  </si>
  <si>
    <t>На 01.09.2019г. без переданных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</si>
</sst>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%"/>
    <numFmt numFmtId="166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0" xfId="52" applyFill="1">
      <alignment/>
      <protection/>
    </xf>
    <xf numFmtId="164" fontId="2" fillId="0" borderId="0" xfId="52" applyNumberFormat="1" applyFill="1">
      <alignment/>
      <protection/>
    </xf>
    <xf numFmtId="0" fontId="2" fillId="0" borderId="10" xfId="52" applyFill="1" applyBorder="1">
      <alignment/>
      <protection/>
    </xf>
    <xf numFmtId="164" fontId="0" fillId="0" borderId="10" xfId="52" applyNumberFormat="1" applyFont="1" applyFill="1" applyBorder="1" applyAlignment="1">
      <alignment wrapText="1" shrinkToFit="1"/>
      <protection/>
    </xf>
    <xf numFmtId="164" fontId="2" fillId="0" borderId="10" xfId="52" applyNumberFormat="1" applyFill="1" applyBorder="1">
      <alignment/>
      <protection/>
    </xf>
    <xf numFmtId="164" fontId="2" fillId="0" borderId="10" xfId="52" applyNumberFormat="1" applyFill="1" applyBorder="1" applyAlignment="1">
      <alignment wrapText="1" shrinkToFit="1"/>
      <protection/>
    </xf>
    <xf numFmtId="164" fontId="4" fillId="0" borderId="10" xfId="52" applyNumberFormat="1" applyFont="1" applyFill="1" applyBorder="1">
      <alignment/>
      <protection/>
    </xf>
    <xf numFmtId="165" fontId="4" fillId="0" borderId="10" xfId="52" applyNumberFormat="1" applyFont="1" applyFill="1" applyBorder="1">
      <alignment/>
      <protection/>
    </xf>
    <xf numFmtId="166" fontId="4" fillId="0" borderId="10" xfId="52" applyNumberFormat="1" applyFont="1" applyFill="1" applyBorder="1">
      <alignment/>
      <protection/>
    </xf>
    <xf numFmtId="0" fontId="8" fillId="0" borderId="10" xfId="52" applyFont="1" applyFill="1" applyBorder="1">
      <alignment/>
      <protection/>
    </xf>
    <xf numFmtId="0" fontId="4" fillId="0" borderId="10" xfId="52" applyFont="1" applyFill="1" applyBorder="1">
      <alignment/>
      <protection/>
    </xf>
    <xf numFmtId="165" fontId="2" fillId="0" borderId="10" xfId="52" applyNumberFormat="1" applyFont="1" applyFill="1" applyBorder="1">
      <alignment/>
      <protection/>
    </xf>
    <xf numFmtId="0" fontId="4" fillId="0" borderId="10" xfId="52" applyFont="1" applyFill="1" applyBorder="1" applyAlignment="1">
      <alignment wrapText="1" shrinkToFit="1"/>
      <protection/>
    </xf>
    <xf numFmtId="165" fontId="6" fillId="0" borderId="10" xfId="52" applyNumberFormat="1" applyFont="1" applyFill="1" applyBorder="1">
      <alignment/>
      <protection/>
    </xf>
    <xf numFmtId="0" fontId="10" fillId="0" borderId="10" xfId="52" applyFont="1" applyFill="1" applyBorder="1" applyAlignment="1">
      <alignment wrapText="1" shrinkToFit="1"/>
      <protection/>
    </xf>
    <xf numFmtId="164" fontId="4" fillId="0" borderId="10" xfId="52" applyNumberFormat="1" applyFont="1" applyFill="1" applyBorder="1" applyAlignment="1">
      <alignment horizontal="right"/>
      <protection/>
    </xf>
    <xf numFmtId="0" fontId="6" fillId="0" borderId="0" xfId="52" applyFont="1" applyFill="1">
      <alignment/>
      <protection/>
    </xf>
    <xf numFmtId="0" fontId="2" fillId="0" borderId="10" xfId="52" applyFont="1" applyFill="1" applyBorder="1" applyAlignment="1">
      <alignment wrapText="1" shrinkToFit="1"/>
      <protection/>
    </xf>
    <xf numFmtId="49" fontId="2" fillId="0" borderId="10" xfId="52" applyNumberFormat="1" applyFill="1" applyBorder="1" applyAlignment="1">
      <alignment horizontal="right"/>
      <protection/>
    </xf>
    <xf numFmtId="49" fontId="2" fillId="0" borderId="10" xfId="52" applyNumberFormat="1" applyFill="1" applyBorder="1" applyAlignment="1">
      <alignment horizontal="center"/>
      <protection/>
    </xf>
    <xf numFmtId="0" fontId="0" fillId="0" borderId="0" xfId="52" applyFont="1" applyFill="1">
      <alignment/>
      <protection/>
    </xf>
    <xf numFmtId="0" fontId="4" fillId="0" borderId="10" xfId="0" applyFont="1" applyFill="1" applyBorder="1" applyAlignment="1">
      <alignment wrapText="1" shrinkToFit="1"/>
    </xf>
    <xf numFmtId="0" fontId="5" fillId="0" borderId="10" xfId="0" applyFont="1" applyFill="1" applyBorder="1" applyAlignment="1">
      <alignment wrapText="1" shrinkToFit="1"/>
    </xf>
    <xf numFmtId="0" fontId="6" fillId="0" borderId="10" xfId="52" applyFont="1" applyFill="1" applyBorder="1">
      <alignment/>
      <protection/>
    </xf>
    <xf numFmtId="164" fontId="6" fillId="0" borderId="10" xfId="52" applyNumberFormat="1" applyFont="1" applyFill="1" applyBorder="1">
      <alignment/>
      <protection/>
    </xf>
    <xf numFmtId="165" fontId="7" fillId="0" borderId="10" xfId="52" applyNumberFormat="1" applyFont="1" applyFill="1" applyBorder="1">
      <alignment/>
      <protection/>
    </xf>
    <xf numFmtId="166" fontId="7" fillId="0" borderId="10" xfId="52" applyNumberFormat="1" applyFont="1" applyFill="1" applyBorder="1">
      <alignment/>
      <protection/>
    </xf>
    <xf numFmtId="164" fontId="9" fillId="0" borderId="10" xfId="0" applyNumberFormat="1" applyFont="1" applyFill="1" applyBorder="1" applyAlignment="1">
      <alignment horizontal="center" vertical="center"/>
    </xf>
    <xf numFmtId="0" fontId="7" fillId="0" borderId="10" xfId="52" applyFont="1" applyFill="1" applyBorder="1" applyAlignment="1">
      <alignment wrapText="1" shrinkToFit="1"/>
      <protection/>
    </xf>
    <xf numFmtId="164" fontId="7" fillId="0" borderId="10" xfId="52" applyNumberFormat="1" applyFont="1" applyFill="1" applyBorder="1">
      <alignment/>
      <protection/>
    </xf>
    <xf numFmtId="0" fontId="10" fillId="0" borderId="10" xfId="0" applyFont="1" applyFill="1" applyBorder="1" applyAlignment="1">
      <alignment wrapText="1" shrinkToFit="1"/>
    </xf>
    <xf numFmtId="164" fontId="2" fillId="0" borderId="10" xfId="52" applyNumberFormat="1" applyFont="1" applyFill="1" applyBorder="1">
      <alignment/>
      <protection/>
    </xf>
    <xf numFmtId="164" fontId="2" fillId="0" borderId="11" xfId="52" applyNumberFormat="1" applyFill="1" applyBorder="1" applyAlignment="1">
      <alignment horizontal="center" wrapText="1" shrinkToFit="1"/>
      <protection/>
    </xf>
    <xf numFmtId="164" fontId="2" fillId="0" borderId="12" xfId="52" applyNumberFormat="1" applyFill="1" applyBorder="1" applyAlignment="1">
      <alignment horizontal="center" wrapText="1" shrinkToFit="1"/>
      <protection/>
    </xf>
    <xf numFmtId="164" fontId="0" fillId="0" borderId="13" xfId="52" applyNumberFormat="1" applyFont="1" applyFill="1" applyBorder="1" applyAlignment="1">
      <alignment horizontal="center"/>
      <protection/>
    </xf>
    <xf numFmtId="164" fontId="2" fillId="0" borderId="14" xfId="52" applyNumberFormat="1" applyFill="1" applyBorder="1" applyAlignment="1">
      <alignment horizontal="center"/>
      <protection/>
    </xf>
    <xf numFmtId="164" fontId="3" fillId="0" borderId="11" xfId="52" applyNumberFormat="1" applyFont="1" applyFill="1" applyBorder="1" applyAlignment="1">
      <alignment horizontal="center" wrapText="1" shrinkToFit="1"/>
      <protection/>
    </xf>
    <xf numFmtId="164" fontId="3" fillId="0" borderId="12" xfId="52" applyNumberFormat="1" applyFont="1" applyFill="1" applyBorder="1" applyAlignment="1">
      <alignment horizontal="center" wrapText="1" shrinkToFit="1"/>
      <protection/>
    </xf>
    <xf numFmtId="0" fontId="3" fillId="0" borderId="10" xfId="52" applyFont="1" applyFill="1" applyBorder="1" applyAlignment="1">
      <alignment horizontal="center" wrapText="1" shrinkToFi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73"/>
  <sheetViews>
    <sheetView tabSelected="1"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40" sqref="B40"/>
    </sheetView>
  </sheetViews>
  <sheetFormatPr defaultColWidth="9.140625" defaultRowHeight="15"/>
  <cols>
    <col min="1" max="1" width="33.28125" style="1" customWidth="1"/>
    <col min="2" max="2" width="12.140625" style="2" customWidth="1"/>
    <col min="3" max="3" width="9.7109375" style="2" customWidth="1"/>
    <col min="4" max="4" width="9.421875" style="2" customWidth="1"/>
    <col min="5" max="5" width="8.140625" style="2" customWidth="1"/>
    <col min="6" max="7" width="13.28125" style="2" customWidth="1"/>
    <col min="8" max="8" width="6.7109375" style="2" hidden="1" customWidth="1"/>
    <col min="9" max="9" width="8.8515625" style="2" customWidth="1"/>
    <col min="10" max="11" width="9.00390625" style="2" customWidth="1"/>
    <col min="12" max="12" width="13.8515625" style="2" customWidth="1"/>
    <col min="13" max="13" width="11.7109375" style="2" customWidth="1"/>
    <col min="14" max="14" width="11.57421875" style="2" customWidth="1"/>
    <col min="15" max="15" width="11.28125" style="1" customWidth="1"/>
    <col min="16" max="16" width="11.7109375" style="1" customWidth="1"/>
    <col min="17" max="16384" width="9.140625" style="1" customWidth="1"/>
  </cols>
  <sheetData>
    <row r="2" ht="12.75">
      <c r="B2" s="2" t="s">
        <v>0</v>
      </c>
    </row>
    <row r="4" spans="1:16" ht="15">
      <c r="A4" s="3"/>
      <c r="B4" s="35" t="s">
        <v>31</v>
      </c>
      <c r="C4" s="36"/>
      <c r="D4" s="36"/>
      <c r="E4" s="36"/>
      <c r="F4" s="36"/>
      <c r="G4" s="35" t="s">
        <v>32</v>
      </c>
      <c r="H4" s="36"/>
      <c r="I4" s="36"/>
      <c r="J4" s="36"/>
      <c r="K4" s="36"/>
      <c r="L4" s="36"/>
      <c r="M4" s="37" t="s">
        <v>1</v>
      </c>
      <c r="N4" s="33" t="s">
        <v>2</v>
      </c>
      <c r="O4" s="39" t="s">
        <v>3</v>
      </c>
      <c r="P4" s="33" t="s">
        <v>2</v>
      </c>
    </row>
    <row r="5" spans="1:16" ht="60">
      <c r="A5" s="3" t="s">
        <v>4</v>
      </c>
      <c r="B5" s="4" t="s">
        <v>35</v>
      </c>
      <c r="C5" s="5" t="s">
        <v>5</v>
      </c>
      <c r="D5" s="5" t="s">
        <v>6</v>
      </c>
      <c r="E5" s="6" t="s">
        <v>7</v>
      </c>
      <c r="F5" s="4" t="s">
        <v>36</v>
      </c>
      <c r="G5" s="4" t="s">
        <v>37</v>
      </c>
      <c r="H5" s="5" t="s">
        <v>5</v>
      </c>
      <c r="I5" s="5" t="s">
        <v>6</v>
      </c>
      <c r="J5" s="6" t="s">
        <v>7</v>
      </c>
      <c r="K5" s="6" t="s">
        <v>33</v>
      </c>
      <c r="L5" s="4" t="s">
        <v>38</v>
      </c>
      <c r="M5" s="38"/>
      <c r="N5" s="34"/>
      <c r="O5" s="39"/>
      <c r="P5" s="34"/>
    </row>
    <row r="6" spans="1:16" ht="45" customHeight="1">
      <c r="A6" s="22" t="s">
        <v>8</v>
      </c>
      <c r="B6" s="7">
        <f>B8+B37</f>
        <v>179975.4</v>
      </c>
      <c r="C6" s="7">
        <f>C8+C37</f>
        <v>21325.3</v>
      </c>
      <c r="D6" s="7">
        <f>D8+D37</f>
        <v>63459.5</v>
      </c>
      <c r="E6" s="7">
        <f>E8+E37</f>
        <v>1054.5</v>
      </c>
      <c r="F6" s="7">
        <f>F8+F37</f>
        <v>94136.1</v>
      </c>
      <c r="G6" s="7">
        <f>G8+G37</f>
        <v>182213.7</v>
      </c>
      <c r="H6" s="7">
        <f>H8+H37</f>
        <v>0</v>
      </c>
      <c r="I6" s="7">
        <f>I8+I37</f>
        <v>100718.8</v>
      </c>
      <c r="J6" s="7">
        <f>J8+J37</f>
        <v>1652.8</v>
      </c>
      <c r="K6" s="7">
        <f>K8+K37</f>
        <v>6343.8</v>
      </c>
      <c r="L6" s="7">
        <f>L8+L37</f>
        <v>73498.3</v>
      </c>
      <c r="M6" s="8">
        <f>G6/B6</f>
        <v>1.01243669968229</v>
      </c>
      <c r="N6" s="9">
        <f>G6-B6</f>
        <v>2238.3000000000175</v>
      </c>
      <c r="O6" s="8">
        <f>L6/F6</f>
        <v>0.7807663584958374</v>
      </c>
      <c r="P6" s="9">
        <f>L6-F6</f>
        <v>-20637.800000000003</v>
      </c>
    </row>
    <row r="7" spans="1:16" ht="12.75">
      <c r="A7" s="3" t="s">
        <v>9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8"/>
      <c r="N7" s="9"/>
      <c r="O7" s="8"/>
      <c r="P7" s="9"/>
    </row>
    <row r="8" spans="1:16" ht="38.25">
      <c r="A8" s="22" t="s">
        <v>10</v>
      </c>
      <c r="B8" s="7">
        <f>B11+B36</f>
        <v>151594.8</v>
      </c>
      <c r="C8" s="7">
        <f>C11+C36</f>
        <v>21325.3</v>
      </c>
      <c r="D8" s="7">
        <f>D11+D36</f>
        <v>63459.5</v>
      </c>
      <c r="E8" s="7">
        <f>E11+E36</f>
        <v>1054.5</v>
      </c>
      <c r="F8" s="7">
        <f>F11+F36</f>
        <v>65755.5</v>
      </c>
      <c r="G8" s="7">
        <f aca="true" t="shared" si="0" ref="G8:L8">G11+G36</f>
        <v>151682.80000000002</v>
      </c>
      <c r="H8" s="7">
        <f t="shared" si="0"/>
        <v>0</v>
      </c>
      <c r="I8" s="7">
        <f t="shared" si="0"/>
        <v>100718.8</v>
      </c>
      <c r="J8" s="7">
        <f t="shared" si="0"/>
        <v>1652.8</v>
      </c>
      <c r="K8" s="7">
        <f t="shared" si="0"/>
        <v>6343.8</v>
      </c>
      <c r="L8" s="7">
        <f t="shared" si="0"/>
        <v>42967.4</v>
      </c>
      <c r="M8" s="8">
        <f>G8/B8</f>
        <v>1.0005804948454697</v>
      </c>
      <c r="N8" s="9">
        <f>G8-B8</f>
        <v>88.0000000000291</v>
      </c>
      <c r="O8" s="8">
        <f>L8/F8</f>
        <v>0.6534419174061485</v>
      </c>
      <c r="P8" s="9">
        <f>L8-F8</f>
        <v>-22788.1</v>
      </c>
    </row>
    <row r="9" spans="1:16" ht="38.25">
      <c r="A9" s="22" t="s">
        <v>11</v>
      </c>
      <c r="B9" s="7">
        <f>B8-B27</f>
        <v>80516.09999999999</v>
      </c>
      <c r="C9" s="7">
        <f>C8-C27</f>
        <v>5953.5</v>
      </c>
      <c r="D9" s="7">
        <f>D8-D27</f>
        <v>23757.100000000006</v>
      </c>
      <c r="E9" s="7">
        <f>E8-E27</f>
        <v>1054.5</v>
      </c>
      <c r="F9" s="7">
        <f>F8-F27</f>
        <v>49750.99999999999</v>
      </c>
      <c r="G9" s="7">
        <f aca="true" t="shared" si="1" ref="G9:L9">G8-G27</f>
        <v>77028.30000000002</v>
      </c>
      <c r="H9" s="7">
        <f t="shared" si="1"/>
        <v>0</v>
      </c>
      <c r="I9" s="7">
        <f t="shared" si="1"/>
        <v>31708.699999999997</v>
      </c>
      <c r="J9" s="7">
        <f t="shared" si="1"/>
        <v>1652.8</v>
      </c>
      <c r="K9" s="7">
        <f t="shared" si="1"/>
        <v>3845.4</v>
      </c>
      <c r="L9" s="7">
        <f t="shared" si="1"/>
        <v>39821.5</v>
      </c>
      <c r="M9" s="8">
        <f>G9/B9</f>
        <v>0.9566819555343593</v>
      </c>
      <c r="N9" s="9">
        <f>G9-B9</f>
        <v>-3487.799999999974</v>
      </c>
      <c r="O9" s="8">
        <f>L9/F9</f>
        <v>0.8004160720387531</v>
      </c>
      <c r="P9" s="9">
        <f>L9-F9</f>
        <v>-9929.499999999993</v>
      </c>
    </row>
    <row r="10" spans="1:16" ht="12.75">
      <c r="A10" s="3" t="s">
        <v>9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8"/>
      <c r="N10" s="9"/>
      <c r="O10" s="8"/>
      <c r="P10" s="9"/>
    </row>
    <row r="11" spans="1:16" ht="47.25">
      <c r="A11" s="23" t="s">
        <v>12</v>
      </c>
      <c r="B11" s="7">
        <f>SUM(B12:B13)</f>
        <v>151594.5</v>
      </c>
      <c r="C11" s="7">
        <f>SUM(C12:C13)</f>
        <v>21325.3</v>
      </c>
      <c r="D11" s="7">
        <f>SUM(D12:D13)</f>
        <v>63459.5</v>
      </c>
      <c r="E11" s="7">
        <f>SUM(E12:E13)</f>
        <v>1054.5</v>
      </c>
      <c r="F11" s="7">
        <f>SUM(F12:F13)</f>
        <v>65755.2</v>
      </c>
      <c r="G11" s="7">
        <f>SUM(G12:G13)</f>
        <v>151682.7</v>
      </c>
      <c r="H11" s="7">
        <f>SUM(H12:H13)</f>
        <v>0</v>
      </c>
      <c r="I11" s="7">
        <f>SUM(I12:I13)</f>
        <v>100718.8</v>
      </c>
      <c r="J11" s="7">
        <f>SUM(J12:J13)</f>
        <v>1652.8</v>
      </c>
      <c r="K11" s="7">
        <f>SUM(K12:K13)</f>
        <v>6343.8</v>
      </c>
      <c r="L11" s="7">
        <f>SUM(L12:L13)</f>
        <v>42967.3</v>
      </c>
      <c r="M11" s="8">
        <f>G11/B11</f>
        <v>1.0005818153033257</v>
      </c>
      <c r="N11" s="9">
        <f>G11-B11</f>
        <v>88.20000000001164</v>
      </c>
      <c r="O11" s="8">
        <f>L11/F11</f>
        <v>0.6534433778621311</v>
      </c>
      <c r="P11" s="9">
        <f>L11-F11</f>
        <v>-22787.899999999994</v>
      </c>
    </row>
    <row r="12" spans="1:16" s="17" customFormat="1" ht="12.75">
      <c r="A12" s="24" t="s">
        <v>13</v>
      </c>
      <c r="B12" s="25">
        <v>115769</v>
      </c>
      <c r="C12" s="25">
        <v>20457.2</v>
      </c>
      <c r="D12" s="25">
        <v>59623.3</v>
      </c>
      <c r="E12" s="25">
        <v>512.5</v>
      </c>
      <c r="F12" s="32">
        <f>B12-C12-D12-E12</f>
        <v>35176</v>
      </c>
      <c r="G12" s="25">
        <v>114576.9</v>
      </c>
      <c r="H12" s="25"/>
      <c r="I12" s="25">
        <v>95141</v>
      </c>
      <c r="J12" s="25">
        <v>1234</v>
      </c>
      <c r="K12" s="25">
        <v>5855</v>
      </c>
      <c r="L12" s="32">
        <f>G12-H12-I12-J12-K12</f>
        <v>12346.899999999994</v>
      </c>
      <c r="M12" s="26">
        <f>G12/B12</f>
        <v>0.9897027701716349</v>
      </c>
      <c r="N12" s="27">
        <f>G12-B12</f>
        <v>-1192.1000000000058</v>
      </c>
      <c r="O12" s="26">
        <f>L12/F12</f>
        <v>0.3510035251307708</v>
      </c>
      <c r="P12" s="27">
        <f>L12-F12</f>
        <v>-22829.100000000006</v>
      </c>
    </row>
    <row r="13" spans="1:16" ht="12.75">
      <c r="A13" s="10" t="s">
        <v>14</v>
      </c>
      <c r="B13" s="5">
        <v>35825.5</v>
      </c>
      <c r="C13" s="5">
        <v>868.1</v>
      </c>
      <c r="D13" s="5">
        <v>3836.2</v>
      </c>
      <c r="E13" s="5">
        <v>542</v>
      </c>
      <c r="F13" s="32">
        <f>B13-C13-D13-E13</f>
        <v>30579.2</v>
      </c>
      <c r="G13" s="5">
        <v>37105.8</v>
      </c>
      <c r="H13" s="5"/>
      <c r="I13" s="5">
        <v>5577.8</v>
      </c>
      <c r="J13" s="5">
        <v>418.8</v>
      </c>
      <c r="K13" s="5">
        <v>488.8</v>
      </c>
      <c r="L13" s="32">
        <f>G13-H13-I13-J13-K13</f>
        <v>30620.400000000005</v>
      </c>
      <c r="M13" s="8">
        <f>G13/B13</f>
        <v>1.0357371146250576</v>
      </c>
      <c r="N13" s="9">
        <f>G13-B13</f>
        <v>1280.300000000003</v>
      </c>
      <c r="O13" s="8">
        <f>L13/F13</f>
        <v>1.0013473210548347</v>
      </c>
      <c r="P13" s="9">
        <f>L13-F13</f>
        <v>41.200000000004366</v>
      </c>
    </row>
    <row r="14" spans="1:16" ht="12.75">
      <c r="A14" s="10" t="s">
        <v>15</v>
      </c>
      <c r="B14" s="5">
        <v>6157.8</v>
      </c>
      <c r="C14" s="5">
        <v>1.8</v>
      </c>
      <c r="D14" s="5">
        <v>4.7</v>
      </c>
      <c r="E14" s="5">
        <v>0</v>
      </c>
      <c r="F14" s="32">
        <f>B14-C14-D14-E14</f>
        <v>6151.3</v>
      </c>
      <c r="G14" s="5">
        <v>6451.7</v>
      </c>
      <c r="H14" s="5"/>
      <c r="I14" s="5">
        <v>5.6</v>
      </c>
      <c r="J14" s="5">
        <v>0</v>
      </c>
      <c r="K14" s="5">
        <v>0</v>
      </c>
      <c r="L14" s="32">
        <f>G14-H14-I14-J14-K14</f>
        <v>6446.099999999999</v>
      </c>
      <c r="M14" s="8">
        <f>G14/B14</f>
        <v>1.0477280847055765</v>
      </c>
      <c r="N14" s="9">
        <f>G14-B14</f>
        <v>293.89999999999964</v>
      </c>
      <c r="O14" s="8">
        <f>L14/F14</f>
        <v>1.0479248288979564</v>
      </c>
      <c r="P14" s="9">
        <f>L14-F14</f>
        <v>294.7999999999993</v>
      </c>
    </row>
    <row r="15" spans="1:16" ht="12.75">
      <c r="A15" s="3" t="s">
        <v>16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8"/>
      <c r="N15" s="9"/>
      <c r="O15" s="8"/>
      <c r="P15" s="9"/>
    </row>
    <row r="16" spans="1:16" ht="12.75">
      <c r="A16" s="11" t="s">
        <v>17</v>
      </c>
      <c r="B16" s="7">
        <f>SUM(B17:B18)</f>
        <v>12161.800000000001</v>
      </c>
      <c r="C16" s="7">
        <f>SUM(C17:C18)</f>
        <v>1047.8</v>
      </c>
      <c r="D16" s="7">
        <f>SUM(D17:D18)</f>
        <v>4271.7</v>
      </c>
      <c r="E16" s="7">
        <f>SUM(E17:E18)</f>
        <v>581.3</v>
      </c>
      <c r="F16" s="7">
        <f>SUM(F17:F18)</f>
        <v>6261</v>
      </c>
      <c r="G16" s="7">
        <f aca="true" t="shared" si="2" ref="G16:L16">SUM(G17:G18)</f>
        <v>12746.7</v>
      </c>
      <c r="H16" s="7">
        <f t="shared" si="2"/>
        <v>0</v>
      </c>
      <c r="I16" s="7">
        <f t="shared" si="2"/>
        <v>6038.5</v>
      </c>
      <c r="J16" s="7">
        <f t="shared" si="2"/>
        <v>440.90000000000003</v>
      </c>
      <c r="K16" s="7">
        <f t="shared" si="2"/>
        <v>577.4</v>
      </c>
      <c r="L16" s="7">
        <f t="shared" si="2"/>
        <v>5689.9</v>
      </c>
      <c r="M16" s="8">
        <f>G16/B16</f>
        <v>1.0480932098866944</v>
      </c>
      <c r="N16" s="9">
        <f>G16-B16</f>
        <v>584.8999999999996</v>
      </c>
      <c r="O16" s="8">
        <f>L16/F16</f>
        <v>0.9087845392109886</v>
      </c>
      <c r="P16" s="9">
        <f>L16-F16</f>
        <v>-571.1000000000004</v>
      </c>
    </row>
    <row r="17" spans="1:16" s="17" customFormat="1" ht="12.75">
      <c r="A17" s="24" t="s">
        <v>13</v>
      </c>
      <c r="B17" s="25">
        <v>1421.6</v>
      </c>
      <c r="C17" s="25">
        <v>181.6</v>
      </c>
      <c r="D17" s="25">
        <v>440.2</v>
      </c>
      <c r="E17" s="25">
        <v>39.3</v>
      </c>
      <c r="F17" s="5">
        <f>B17-C17-D17-E17</f>
        <v>760.5</v>
      </c>
      <c r="G17" s="25">
        <v>1272.2</v>
      </c>
      <c r="H17" s="25"/>
      <c r="I17" s="25">
        <v>466.3</v>
      </c>
      <c r="J17" s="25">
        <v>22.1</v>
      </c>
      <c r="K17" s="25">
        <v>89.8</v>
      </c>
      <c r="L17" s="32">
        <f>G17-H17-I17-J17-K17</f>
        <v>694.0000000000001</v>
      </c>
      <c r="M17" s="14">
        <f>G17/B17</f>
        <v>0.8949071468767587</v>
      </c>
      <c r="N17" s="27">
        <f>G17-B17</f>
        <v>-149.39999999999986</v>
      </c>
      <c r="O17" s="14">
        <f>L17/F17</f>
        <v>0.9125575279421435</v>
      </c>
      <c r="P17" s="27">
        <f>L17-F17</f>
        <v>-66.49999999999989</v>
      </c>
    </row>
    <row r="18" spans="1:16" ht="12.75">
      <c r="A18" s="10" t="s">
        <v>14</v>
      </c>
      <c r="B18" s="5">
        <v>10740.2</v>
      </c>
      <c r="C18" s="5">
        <v>866.2</v>
      </c>
      <c r="D18" s="5">
        <v>3831.5</v>
      </c>
      <c r="E18" s="5">
        <v>542</v>
      </c>
      <c r="F18" s="5">
        <f>B18-C18-D18-E18</f>
        <v>5500.5</v>
      </c>
      <c r="G18" s="5">
        <v>11474.5</v>
      </c>
      <c r="H18" s="5"/>
      <c r="I18" s="5">
        <v>5572.2</v>
      </c>
      <c r="J18" s="5">
        <v>418.8</v>
      </c>
      <c r="K18" s="5">
        <v>487.6</v>
      </c>
      <c r="L18" s="32">
        <f>G18-H18-I18-J18-K18</f>
        <v>4995.9</v>
      </c>
      <c r="M18" s="12">
        <f>G18/B18</f>
        <v>1.068369304109793</v>
      </c>
      <c r="N18" s="9">
        <f>G18-B18</f>
        <v>734.2999999999993</v>
      </c>
      <c r="O18" s="12">
        <f>L18/F18</f>
        <v>0.9082628851922552</v>
      </c>
      <c r="P18" s="9">
        <f>L18-F18</f>
        <v>-504.60000000000036</v>
      </c>
    </row>
    <row r="19" spans="1:16" ht="15">
      <c r="A19" s="11" t="s">
        <v>18</v>
      </c>
      <c r="B19" s="7">
        <v>13253.4</v>
      </c>
      <c r="C19" s="7">
        <v>0</v>
      </c>
      <c r="D19" s="7">
        <v>0</v>
      </c>
      <c r="E19" s="7">
        <v>0</v>
      </c>
      <c r="F19" s="7">
        <f>B19-C19-D19-E19</f>
        <v>13253.4</v>
      </c>
      <c r="G19" s="7">
        <v>13945.7</v>
      </c>
      <c r="H19" s="7">
        <v>0</v>
      </c>
      <c r="I19" s="7">
        <v>0</v>
      </c>
      <c r="J19" s="7">
        <v>0</v>
      </c>
      <c r="K19" s="7">
        <v>0</v>
      </c>
      <c r="L19" s="7">
        <f>G19-H19-I19-J19</f>
        <v>13945.7</v>
      </c>
      <c r="M19" s="8">
        <f>G19/B19</f>
        <v>1.0522356527381653</v>
      </c>
      <c r="N19" s="9">
        <f>G19-B19</f>
        <v>692.3000000000011</v>
      </c>
      <c r="O19" s="28" t="s">
        <v>19</v>
      </c>
      <c r="P19" s="28" t="s">
        <v>19</v>
      </c>
    </row>
    <row r="20" spans="1:16" ht="12.75">
      <c r="A20" s="11" t="s">
        <v>20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8"/>
      <c r="N20" s="9"/>
      <c r="O20" s="8"/>
      <c r="P20" s="9"/>
    </row>
    <row r="21" spans="1:16" ht="12.75">
      <c r="A21" s="10" t="s">
        <v>14</v>
      </c>
      <c r="B21" s="30">
        <v>2263.6</v>
      </c>
      <c r="C21" s="5">
        <v>0</v>
      </c>
      <c r="D21" s="5">
        <v>0</v>
      </c>
      <c r="E21" s="5">
        <v>0</v>
      </c>
      <c r="F21" s="7">
        <f>B21-C21-D21-E21</f>
        <v>2263.6</v>
      </c>
      <c r="G21" s="30">
        <v>2511.5</v>
      </c>
      <c r="H21" s="5">
        <v>0</v>
      </c>
      <c r="I21" s="5">
        <v>0</v>
      </c>
      <c r="J21" s="5">
        <v>0</v>
      </c>
      <c r="K21" s="5">
        <v>0</v>
      </c>
      <c r="L21" s="7">
        <f>G21-H21-I21-J21</f>
        <v>2511.5</v>
      </c>
      <c r="M21" s="8">
        <f aca="true" t="shared" si="3" ref="M21:M31">G21/B21</f>
        <v>1.1095158155151088</v>
      </c>
      <c r="N21" s="9">
        <f aca="true" t="shared" si="4" ref="N21:N32">G21-B21</f>
        <v>247.9000000000001</v>
      </c>
      <c r="O21" s="8">
        <f aca="true" t="shared" si="5" ref="O21:O31">L21/F21</f>
        <v>1.1095158155151088</v>
      </c>
      <c r="P21" s="9">
        <f aca="true" t="shared" si="6" ref="P21:P32">L21-F21</f>
        <v>247.9000000000001</v>
      </c>
    </row>
    <row r="22" spans="1:16" s="17" customFormat="1" ht="12.75">
      <c r="A22" s="29" t="s">
        <v>21</v>
      </c>
      <c r="B22" s="30">
        <v>42468.4</v>
      </c>
      <c r="C22" s="30">
        <v>4905.7</v>
      </c>
      <c r="D22" s="30">
        <v>19485.5</v>
      </c>
      <c r="E22" s="30">
        <v>470.7</v>
      </c>
      <c r="F22" s="7">
        <f>B22-C22-D22-E22</f>
        <v>17606.500000000004</v>
      </c>
      <c r="G22" s="30">
        <v>37955.9</v>
      </c>
      <c r="H22" s="30"/>
      <c r="I22" s="30">
        <v>25669.8</v>
      </c>
      <c r="J22" s="30">
        <v>1207.6</v>
      </c>
      <c r="K22" s="30">
        <v>3163.9</v>
      </c>
      <c r="L22" s="7">
        <f>G22-I22-J22-K22</f>
        <v>7914.600000000002</v>
      </c>
      <c r="M22" s="26">
        <f t="shared" si="3"/>
        <v>0.8937445253411949</v>
      </c>
      <c r="N22" s="27">
        <f t="shared" si="4"/>
        <v>-4512.5</v>
      </c>
      <c r="O22" s="26">
        <f t="shared" si="5"/>
        <v>0.44952716326356745</v>
      </c>
      <c r="P22" s="27">
        <f t="shared" si="6"/>
        <v>-9691.900000000001</v>
      </c>
    </row>
    <row r="23" spans="1:16" s="17" customFormat="1" ht="25.5">
      <c r="A23" s="29" t="s">
        <v>22</v>
      </c>
      <c r="B23" s="30">
        <v>239</v>
      </c>
      <c r="C23" s="30">
        <v>0</v>
      </c>
      <c r="D23" s="30">
        <v>0</v>
      </c>
      <c r="E23" s="30">
        <v>2.4</v>
      </c>
      <c r="F23" s="7">
        <f>B23-C23-D23-E23</f>
        <v>236.6</v>
      </c>
      <c r="G23" s="30">
        <v>180.3</v>
      </c>
      <c r="H23" s="30"/>
      <c r="I23" s="30">
        <v>0.5</v>
      </c>
      <c r="J23" s="30">
        <v>4.2</v>
      </c>
      <c r="K23" s="30">
        <v>102</v>
      </c>
      <c r="L23" s="7">
        <f>G23-H23-I23-J23-K23</f>
        <v>73.60000000000002</v>
      </c>
      <c r="M23" s="26">
        <f t="shared" si="3"/>
        <v>0.7543933054393306</v>
      </c>
      <c r="N23" s="27">
        <f t="shared" si="4"/>
        <v>-58.69999999999999</v>
      </c>
      <c r="O23" s="26">
        <f t="shared" si="5"/>
        <v>0.3110735418427727</v>
      </c>
      <c r="P23" s="27">
        <f t="shared" si="6"/>
        <v>-162.99999999999997</v>
      </c>
    </row>
    <row r="24" spans="1:16" ht="24" customHeight="1">
      <c r="A24" s="13" t="s">
        <v>23</v>
      </c>
      <c r="B24" s="7">
        <f>SUM(B25:B26)</f>
        <v>3379.5</v>
      </c>
      <c r="C24" s="7">
        <f>SUM(C25:C26)</f>
        <v>0</v>
      </c>
      <c r="D24" s="7">
        <f>SUM(D25:D26)</f>
        <v>0</v>
      </c>
      <c r="E24" s="7">
        <f>SUM(E25:E26)</f>
        <v>0</v>
      </c>
      <c r="F24" s="7">
        <f>B24-C24-D24-E24</f>
        <v>3379.5</v>
      </c>
      <c r="G24" s="7">
        <f>SUM(G25:G26)</f>
        <v>3239.4</v>
      </c>
      <c r="H24" s="7">
        <f>SUM(H25:H26)</f>
        <v>0</v>
      </c>
      <c r="I24" s="7">
        <f>SUM(I25:I26)</f>
        <v>0</v>
      </c>
      <c r="J24" s="7">
        <f>SUM(J25:J26)</f>
        <v>0</v>
      </c>
      <c r="K24" s="7">
        <f>SUM(K25:K26)</f>
        <v>2</v>
      </c>
      <c r="L24" s="7">
        <f>SUM(L25:L26)</f>
        <v>3237.4</v>
      </c>
      <c r="M24" s="8">
        <f t="shared" si="3"/>
        <v>0.9585441633377719</v>
      </c>
      <c r="N24" s="9">
        <f t="shared" si="4"/>
        <v>-140.0999999999999</v>
      </c>
      <c r="O24" s="8">
        <f t="shared" si="5"/>
        <v>0.9579523598165409</v>
      </c>
      <c r="P24" s="9">
        <f t="shared" si="6"/>
        <v>-142.0999999999999</v>
      </c>
    </row>
    <row r="25" spans="1:16" s="17" customFormat="1" ht="12.75">
      <c r="A25" s="24" t="s">
        <v>13</v>
      </c>
      <c r="B25" s="25">
        <v>451.9</v>
      </c>
      <c r="C25" s="25">
        <v>0</v>
      </c>
      <c r="D25" s="25">
        <v>0</v>
      </c>
      <c r="E25" s="25">
        <v>0</v>
      </c>
      <c r="F25" s="5">
        <f>B25-C25-D25</f>
        <v>451.9</v>
      </c>
      <c r="G25" s="25">
        <v>419</v>
      </c>
      <c r="H25" s="25"/>
      <c r="I25" s="25">
        <v>0</v>
      </c>
      <c r="J25" s="25">
        <v>0</v>
      </c>
      <c r="K25" s="25">
        <v>0.8</v>
      </c>
      <c r="L25" s="25">
        <f>G25-H25-I25-J25-K25</f>
        <v>418.2</v>
      </c>
      <c r="M25" s="14">
        <f t="shared" si="3"/>
        <v>0.9271962823633547</v>
      </c>
      <c r="N25" s="27">
        <f t="shared" si="4"/>
        <v>-32.89999999999998</v>
      </c>
      <c r="O25" s="14">
        <f t="shared" si="5"/>
        <v>0.9254259791989379</v>
      </c>
      <c r="P25" s="27">
        <f t="shared" si="6"/>
        <v>-33.69999999999999</v>
      </c>
    </row>
    <row r="26" spans="1:16" ht="12.75">
      <c r="A26" s="10" t="s">
        <v>14</v>
      </c>
      <c r="B26" s="5">
        <v>2927.6</v>
      </c>
      <c r="C26" s="5">
        <v>0</v>
      </c>
      <c r="D26" s="5">
        <v>0</v>
      </c>
      <c r="E26" s="5">
        <v>0</v>
      </c>
      <c r="F26" s="5">
        <f>B26-C26-D26</f>
        <v>2927.6</v>
      </c>
      <c r="G26" s="5">
        <v>2820.4</v>
      </c>
      <c r="H26" s="5"/>
      <c r="I26" s="5">
        <v>0</v>
      </c>
      <c r="J26" s="5">
        <v>0</v>
      </c>
      <c r="K26" s="5">
        <v>1.2</v>
      </c>
      <c r="L26" s="5">
        <f>G26-H26-I26-J26-K26</f>
        <v>2819.2000000000003</v>
      </c>
      <c r="M26" s="12">
        <f t="shared" si="3"/>
        <v>0.9633829758163684</v>
      </c>
      <c r="N26" s="9">
        <f t="shared" si="4"/>
        <v>-107.19999999999982</v>
      </c>
      <c r="O26" s="12">
        <f t="shared" si="5"/>
        <v>0.9629730837546114</v>
      </c>
      <c r="P26" s="9">
        <f t="shared" si="6"/>
        <v>-108.39999999999964</v>
      </c>
    </row>
    <row r="27" spans="1:16" ht="12.75">
      <c r="A27" s="11" t="s">
        <v>24</v>
      </c>
      <c r="B27" s="7">
        <f>SUM(B28:B29)</f>
        <v>71078.7</v>
      </c>
      <c r="C27" s="7">
        <f>SUM(C28:C29)</f>
        <v>15371.8</v>
      </c>
      <c r="D27" s="7">
        <f>SUM(D28:D29)</f>
        <v>39702.399999999994</v>
      </c>
      <c r="E27" s="7">
        <f>SUM(E28:E29)</f>
        <v>0</v>
      </c>
      <c r="F27" s="7">
        <f>SUM(F28:F29)</f>
        <v>16004.500000000005</v>
      </c>
      <c r="G27" s="7">
        <f>SUM(G28:G29)</f>
        <v>74654.5</v>
      </c>
      <c r="H27" s="7">
        <f>SUM(H28:H29)</f>
        <v>0</v>
      </c>
      <c r="I27" s="7">
        <f>SUM(I28:I29)</f>
        <v>69010.1</v>
      </c>
      <c r="J27" s="7">
        <f>SUM(J28:J29)</f>
        <v>0</v>
      </c>
      <c r="K27" s="7">
        <f>SUM(K28:K29)</f>
        <v>2498.4</v>
      </c>
      <c r="L27" s="7">
        <f>SUM(L28:L29)</f>
        <v>3145.9</v>
      </c>
      <c r="M27" s="8">
        <f t="shared" si="3"/>
        <v>1.0503076167684553</v>
      </c>
      <c r="N27" s="9">
        <f t="shared" si="4"/>
        <v>3575.800000000003</v>
      </c>
      <c r="O27" s="8">
        <f t="shared" si="5"/>
        <v>0.19656346652503978</v>
      </c>
      <c r="P27" s="9">
        <f t="shared" si="6"/>
        <v>-12858.600000000006</v>
      </c>
    </row>
    <row r="28" spans="1:16" s="17" customFormat="1" ht="12.75">
      <c r="A28" s="24" t="s">
        <v>13</v>
      </c>
      <c r="B28" s="25">
        <v>71063.8</v>
      </c>
      <c r="C28" s="25">
        <v>15370</v>
      </c>
      <c r="D28" s="25">
        <v>39697.7</v>
      </c>
      <c r="E28" s="25">
        <v>0</v>
      </c>
      <c r="F28" s="5">
        <f>B28-C28-D28-E28</f>
        <v>15996.100000000006</v>
      </c>
      <c r="G28" s="25">
        <v>74641.4</v>
      </c>
      <c r="H28" s="25"/>
      <c r="I28" s="25">
        <v>69004.5</v>
      </c>
      <c r="J28" s="25">
        <v>0</v>
      </c>
      <c r="K28" s="25">
        <v>2498.4</v>
      </c>
      <c r="L28" s="5">
        <v>3138.4</v>
      </c>
      <c r="M28" s="14">
        <f t="shared" si="3"/>
        <v>1.0503434941559555</v>
      </c>
      <c r="N28" s="27">
        <f t="shared" si="4"/>
        <v>3577.5999999999913</v>
      </c>
      <c r="O28" s="14">
        <f t="shared" si="5"/>
        <v>0.19619782321940968</v>
      </c>
      <c r="P28" s="9">
        <f t="shared" si="6"/>
        <v>-12857.700000000006</v>
      </c>
    </row>
    <row r="29" spans="1:16" ht="12.75">
      <c r="A29" s="10" t="s">
        <v>14</v>
      </c>
      <c r="B29" s="5">
        <v>14.9</v>
      </c>
      <c r="C29" s="5">
        <v>1.8</v>
      </c>
      <c r="D29" s="5">
        <v>4.7</v>
      </c>
      <c r="E29" s="5">
        <v>0</v>
      </c>
      <c r="F29" s="5">
        <f>B29-C29-D29-E29</f>
        <v>8.399999999999999</v>
      </c>
      <c r="G29" s="5">
        <v>13.1</v>
      </c>
      <c r="H29" s="5"/>
      <c r="I29" s="5">
        <v>5.6</v>
      </c>
      <c r="J29" s="5">
        <v>0</v>
      </c>
      <c r="K29" s="5">
        <v>0</v>
      </c>
      <c r="L29" s="5">
        <f>G29-H29-I29-J29-K29</f>
        <v>7.5</v>
      </c>
      <c r="M29" s="14">
        <f t="shared" si="3"/>
        <v>0.8791946308724832</v>
      </c>
      <c r="N29" s="9">
        <f t="shared" si="4"/>
        <v>-1.8000000000000007</v>
      </c>
      <c r="O29" s="12">
        <f t="shared" si="5"/>
        <v>0.892857142857143</v>
      </c>
      <c r="P29" s="9">
        <f t="shared" si="6"/>
        <v>-0.8999999999999986</v>
      </c>
    </row>
    <row r="30" spans="1:16" ht="12.75">
      <c r="A30" s="11" t="s">
        <v>25</v>
      </c>
      <c r="B30" s="7">
        <f>SUM(B31:B32)</f>
        <v>67127.4</v>
      </c>
      <c r="C30" s="7">
        <f>SUM(C31:C32)</f>
        <v>15369.1</v>
      </c>
      <c r="D30" s="7">
        <f>SUM(D31:D32)</f>
        <v>38695.3</v>
      </c>
      <c r="E30" s="7">
        <f>SUM(E31:E32)</f>
        <v>0</v>
      </c>
      <c r="F30" s="7">
        <f>SUM(F31:F32)</f>
        <v>13062.999999999993</v>
      </c>
      <c r="G30" s="7">
        <f>SUM(G31:G32)</f>
        <v>71177.2</v>
      </c>
      <c r="H30" s="7">
        <f>SUM(H31:H32)</f>
        <v>0</v>
      </c>
      <c r="I30" s="7">
        <f>SUM(I31:I32)</f>
        <v>65687.4</v>
      </c>
      <c r="J30" s="7">
        <f>SUM(J31:J32)</f>
        <v>0</v>
      </c>
      <c r="K30" s="7">
        <f>SUM(K31:K32)</f>
        <v>2498.4</v>
      </c>
      <c r="L30" s="7">
        <f>SUM(L31:L32)</f>
        <v>2991.400000000003</v>
      </c>
      <c r="M30" s="8">
        <f t="shared" si="3"/>
        <v>1.0603300589625102</v>
      </c>
      <c r="N30" s="9">
        <f t="shared" si="4"/>
        <v>4049.800000000003</v>
      </c>
      <c r="O30" s="8">
        <f t="shared" si="5"/>
        <v>0.22899793309347044</v>
      </c>
      <c r="P30" s="9">
        <f t="shared" si="6"/>
        <v>-10071.59999999999</v>
      </c>
    </row>
    <row r="31" spans="1:16" s="17" customFormat="1" ht="12.75">
      <c r="A31" s="24" t="s">
        <v>13</v>
      </c>
      <c r="B31" s="25">
        <v>67127.4</v>
      </c>
      <c r="C31" s="25">
        <v>15369.1</v>
      </c>
      <c r="D31" s="25">
        <v>38695.3</v>
      </c>
      <c r="E31" s="25">
        <v>0</v>
      </c>
      <c r="F31" s="25">
        <f>B31-C31-D31-E31</f>
        <v>13062.999999999993</v>
      </c>
      <c r="G31" s="25">
        <v>71177.2</v>
      </c>
      <c r="H31" s="25"/>
      <c r="I31" s="25">
        <v>65687.4</v>
      </c>
      <c r="J31" s="25">
        <v>0</v>
      </c>
      <c r="K31" s="25">
        <v>2498.4</v>
      </c>
      <c r="L31" s="5">
        <f>G31-H31-I31-J31-K31</f>
        <v>2991.400000000003</v>
      </c>
      <c r="M31" s="14">
        <f t="shared" si="3"/>
        <v>1.0603300589625102</v>
      </c>
      <c r="N31" s="27">
        <f t="shared" si="4"/>
        <v>4049.800000000003</v>
      </c>
      <c r="O31" s="14">
        <f t="shared" si="5"/>
        <v>0.22899793309347044</v>
      </c>
      <c r="P31" s="27">
        <f t="shared" si="6"/>
        <v>-10071.59999999999</v>
      </c>
    </row>
    <row r="32" spans="1:16" ht="12.75" hidden="1">
      <c r="A32" s="10" t="s">
        <v>26</v>
      </c>
      <c r="B32" s="20" t="s">
        <v>19</v>
      </c>
      <c r="C32" s="20" t="s">
        <v>19</v>
      </c>
      <c r="D32" s="20" t="s">
        <v>19</v>
      </c>
      <c r="E32" s="20" t="s">
        <v>19</v>
      </c>
      <c r="F32" s="20" t="s">
        <v>19</v>
      </c>
      <c r="G32" s="20" t="s">
        <v>19</v>
      </c>
      <c r="H32" s="20" t="s">
        <v>19</v>
      </c>
      <c r="I32" s="20" t="s">
        <v>19</v>
      </c>
      <c r="J32" s="20" t="s">
        <v>19</v>
      </c>
      <c r="K32" s="20"/>
      <c r="L32" s="20" t="s">
        <v>19</v>
      </c>
      <c r="M32" s="20" t="s">
        <v>19</v>
      </c>
      <c r="N32" s="9" t="e">
        <f t="shared" si="4"/>
        <v>#VALUE!</v>
      </c>
      <c r="O32" s="20" t="s">
        <v>19</v>
      </c>
      <c r="P32" s="9" t="e">
        <f t="shared" si="6"/>
        <v>#VALUE!</v>
      </c>
    </row>
    <row r="33" spans="1:16" s="17" customFormat="1" ht="51" customHeight="1">
      <c r="A33" s="15" t="s">
        <v>27</v>
      </c>
      <c r="B33" s="7">
        <v>6497.9</v>
      </c>
      <c r="C33" s="16">
        <v>0</v>
      </c>
      <c r="D33" s="16">
        <v>0</v>
      </c>
      <c r="E33" s="16">
        <v>0</v>
      </c>
      <c r="F33" s="7">
        <f>B33-C33-D33-E33</f>
        <v>6497.9</v>
      </c>
      <c r="G33" s="7">
        <v>6220.4</v>
      </c>
      <c r="H33" s="16">
        <v>0</v>
      </c>
      <c r="I33" s="16">
        <v>0</v>
      </c>
      <c r="J33" s="16">
        <v>0</v>
      </c>
      <c r="K33" s="16">
        <v>0</v>
      </c>
      <c r="L33" s="7">
        <f>G33-H33-I33-J33-K33</f>
        <v>6220.4</v>
      </c>
      <c r="M33" s="8">
        <f>G33/B33</f>
        <v>0.9572938949506764</v>
      </c>
      <c r="N33" s="9">
        <f>G33-B33</f>
        <v>-277.5</v>
      </c>
      <c r="O33" s="8">
        <f>L33/F33</f>
        <v>0.9572938949506764</v>
      </c>
      <c r="P33" s="9">
        <f>L33-F33</f>
        <v>-277.5</v>
      </c>
    </row>
    <row r="34" spans="1:16" s="17" customFormat="1" ht="12.75">
      <c r="A34" s="18" t="s">
        <v>28</v>
      </c>
      <c r="B34" s="19"/>
      <c r="C34" s="20"/>
      <c r="D34" s="20"/>
      <c r="E34" s="20"/>
      <c r="F34" s="7"/>
      <c r="G34" s="19"/>
      <c r="H34" s="20"/>
      <c r="I34" s="20"/>
      <c r="J34" s="20"/>
      <c r="K34" s="20"/>
      <c r="L34" s="7"/>
      <c r="M34" s="20"/>
      <c r="N34" s="9"/>
      <c r="O34" s="20"/>
      <c r="P34" s="9"/>
    </row>
    <row r="35" spans="1:16" s="17" customFormat="1" ht="22.5">
      <c r="A35" s="15" t="s">
        <v>29</v>
      </c>
      <c r="B35" s="7">
        <v>5133.2</v>
      </c>
      <c r="C35" s="5">
        <v>0</v>
      </c>
      <c r="D35" s="5">
        <v>0</v>
      </c>
      <c r="E35" s="5">
        <v>0</v>
      </c>
      <c r="F35" s="7">
        <f>B35-C35-D35-E35</f>
        <v>5133.2</v>
      </c>
      <c r="G35" s="7">
        <v>4733.8</v>
      </c>
      <c r="H35" s="5">
        <v>0</v>
      </c>
      <c r="I35" s="5">
        <v>0</v>
      </c>
      <c r="J35" s="5">
        <v>0</v>
      </c>
      <c r="K35" s="5">
        <v>0</v>
      </c>
      <c r="L35" s="7">
        <f>G35-H35-I35-J35-K35</f>
        <v>4733.8</v>
      </c>
      <c r="M35" s="8">
        <f>G35/B35</f>
        <v>0.9221927842281619</v>
      </c>
      <c r="N35" s="9">
        <f>G35-B35</f>
        <v>-399.39999999999964</v>
      </c>
      <c r="O35" s="8">
        <f>L35/F35</f>
        <v>0.9221927842281619</v>
      </c>
      <c r="P35" s="9">
        <f>L35-F35</f>
        <v>-399.39999999999964</v>
      </c>
    </row>
    <row r="36" spans="1:16" ht="54.75" customHeight="1">
      <c r="A36" s="31" t="s">
        <v>30</v>
      </c>
      <c r="B36" s="7">
        <v>0.3</v>
      </c>
      <c r="C36" s="7">
        <v>0</v>
      </c>
      <c r="D36" s="7">
        <v>0</v>
      </c>
      <c r="E36" s="7">
        <v>0</v>
      </c>
      <c r="F36" s="7">
        <f>B36-C36-D36</f>
        <v>0.3</v>
      </c>
      <c r="G36" s="7">
        <v>0.1</v>
      </c>
      <c r="H36" s="7">
        <v>0</v>
      </c>
      <c r="I36" s="7">
        <v>0</v>
      </c>
      <c r="J36" s="7">
        <v>0</v>
      </c>
      <c r="K36" s="7">
        <v>0</v>
      </c>
      <c r="L36" s="7">
        <f>G36-H36-I36-J36-K36</f>
        <v>0.1</v>
      </c>
      <c r="M36" s="8">
        <f>G36/B36</f>
        <v>0.33333333333333337</v>
      </c>
      <c r="N36" s="9">
        <f>G36-B36</f>
        <v>-0.19999999999999998</v>
      </c>
      <c r="O36" s="8">
        <f>L36/F36</f>
        <v>0.33333333333333337</v>
      </c>
      <c r="P36" s="9">
        <f>L36-F36</f>
        <v>-0.19999999999999998</v>
      </c>
    </row>
    <row r="37" spans="1:16" ht="33.75" customHeight="1">
      <c r="A37" s="31" t="s">
        <v>34</v>
      </c>
      <c r="B37" s="7">
        <v>28380.6</v>
      </c>
      <c r="C37" s="7">
        <v>0</v>
      </c>
      <c r="D37" s="7">
        <v>0</v>
      </c>
      <c r="E37" s="7">
        <v>0</v>
      </c>
      <c r="F37" s="7">
        <f>B37-C37-D37</f>
        <v>28380.6</v>
      </c>
      <c r="G37" s="7">
        <v>30530.9</v>
      </c>
      <c r="H37" s="7">
        <v>0</v>
      </c>
      <c r="I37" s="7">
        <v>0</v>
      </c>
      <c r="J37" s="7">
        <v>0</v>
      </c>
      <c r="K37" s="7">
        <v>0</v>
      </c>
      <c r="L37" s="7">
        <f>G37-H37-I37-J37-K37</f>
        <v>30530.9</v>
      </c>
      <c r="M37" s="8">
        <f>G37/B37</f>
        <v>1.0757665447524014</v>
      </c>
      <c r="N37" s="9">
        <f>G37-B37</f>
        <v>2150.300000000003</v>
      </c>
      <c r="O37" s="8">
        <f>L37/F37</f>
        <v>1.0757665447524014</v>
      </c>
      <c r="P37" s="9">
        <f>L37-F37</f>
        <v>2150.300000000003</v>
      </c>
    </row>
    <row r="38" ht="15">
      <c r="A38" s="21"/>
    </row>
    <row r="48" spans="2:4" ht="12.75">
      <c r="B48" s="1"/>
      <c r="C48" s="1"/>
      <c r="D48" s="1"/>
    </row>
    <row r="49" spans="2:4" ht="12.75">
      <c r="B49" s="1"/>
      <c r="C49" s="1"/>
      <c r="D49" s="1"/>
    </row>
    <row r="50" spans="2:14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2:14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2:14" ht="12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2:14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2:14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2:14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2:14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2:14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2:14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2:14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2:14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2:14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2:14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2:14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2:14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2:14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2:14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2:14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2:14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2:14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2:14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2:14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2:14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2:14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2:14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2:14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2:14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2:14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2:14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2:14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2:14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2:14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2:14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2:14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2:14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2:14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2:14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2:14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2:14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2:14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2:14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2:14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2:14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2:14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2:14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2:14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2:14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2:14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2:14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2:14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2:14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2:14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5:14" ht="12.75"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5:14" ht="12.75"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5:14" ht="12.75"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5:14" ht="12.75"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5:14" ht="12.75"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5:14" ht="12.75"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5:14" ht="12.75"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5:14" ht="12.75"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5:14" ht="12.75"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5:14" ht="12.75"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5:14" ht="12.75"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5:14" ht="12.75"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2:14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2:14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2:14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2:14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2:14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2:14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2:14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2:14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2:14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2:14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2:14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2:14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2:14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2:14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2:14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2:14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2:14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2:14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2:14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2:14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2:14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2:14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2:14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2:14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2:14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2:14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2:14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2:14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2:14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2:14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2:14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2:14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2:14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2:14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2:14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2:14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2:14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2:14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2:14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2:14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2:14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2:14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2:14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2:14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2:14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2:14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2:14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2:14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2:14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2:14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2:14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2:14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2:14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2:14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2:14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2:14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2:14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2:14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2:14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2:14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2:14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2:14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2:14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2:14" ht="12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2:14" ht="12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2:14" ht="12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2:14" ht="12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2:14" ht="12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2:14" ht="12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2:14" ht="12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2:14" ht="12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2:14" ht="12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2:14" ht="12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2:14" ht="12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2:14" ht="12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2:14" ht="12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2:14" ht="12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2:14" ht="12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2:14" ht="12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2:14" ht="12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2:14" ht="12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2:14" ht="12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2:14" ht="12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2:14" ht="12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2:14" ht="12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2:14" ht="12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2:14" ht="12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2:14" ht="12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2:14" ht="12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2:14" ht="12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2:14" ht="12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2:14" ht="12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2:14" ht="12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2:14" ht="12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2:14" ht="12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2:14" ht="12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2:14" ht="12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2:14" ht="12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2:14" ht="12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2:14" ht="12.7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2:14" ht="12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2:14" ht="12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2:14" ht="12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2:14" ht="12.7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2:14" ht="12.7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2:14" ht="12.7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2:14" ht="12.7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2:14" ht="12.7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2:14" ht="12.7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2:14" ht="12.7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2:14" ht="12.7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2:14" ht="12.7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2:14" ht="12.7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2:14" ht="12.7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2:14" ht="12.7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2:14" ht="12.7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2:14" ht="12.7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2:14" ht="12.7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2:14" ht="12.7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2:14" ht="12.7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2:14" ht="12.7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2:14" ht="12.7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2:14" ht="12.7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2:14" ht="12.7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2:14" ht="12.7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2:14" ht="12.7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2:14" ht="12.7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2:14" ht="12.7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2:14" ht="12.7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2:14" ht="12.7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2:14" ht="12.7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2:14" ht="12.7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2:14" ht="12.7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2:14" ht="12.7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2:14" ht="12.7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2:14" ht="12.7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2:14" ht="12.7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2:14" ht="12.7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2:14" ht="12.7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2:14" ht="12.7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2:14" ht="12.7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2:14" ht="12.7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2:14" ht="12.7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2:14" ht="12.7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2:14" ht="12.7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2:14" ht="12.7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2:14" ht="12.7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2:14" ht="12.7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2:14" ht="12.7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2:14" ht="12.7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2:14" ht="12.7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2:14" ht="12.7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2:14" ht="12.7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2:14" ht="12.7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2:14" ht="12.7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2:14" ht="12.7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2:14" ht="12.7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2:14" ht="12.7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2:14" ht="12.7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2:14" ht="12.7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2:14" ht="12.7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2:14" ht="12.7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2:14" ht="12.7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2:14" ht="12.7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2:14" ht="12.7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2:14" ht="12.7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2:14" ht="12.7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2:14" ht="12.7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2:14" ht="12.7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2:14" ht="12.7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2:14" ht="12.7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2:14" ht="12.7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2:14" ht="12.7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2:14" ht="12.7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2:14" ht="12.7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2:14" ht="12.7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2:14" ht="12.7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2:14" ht="12.7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2:14" ht="12.7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2:14" ht="12.7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2:14" ht="12.7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2:14" ht="12.7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2:14" ht="12.7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2:14" ht="12.7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2:14" ht="12.7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2:14" ht="12.7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2:14" ht="12.7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2:14" ht="12.7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2:14" ht="12.7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2:14" ht="12.7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2:14" ht="12.7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2:14" ht="12.7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2:14" ht="12.7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2:14" ht="12.7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2:14" ht="12.7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2:14" ht="12.7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2:14" ht="12.7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2:14" ht="12.7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2:14" ht="12.7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2:14" ht="12.7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2:14" ht="12.7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2:14" ht="12.7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2:14" ht="12.7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2:14" ht="12.7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2:14" ht="12.7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2:14" ht="12.7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2:14" ht="12.7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2:14" ht="12.7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2:14" ht="12.7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2:14" ht="12.7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2:14" ht="12.7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2:14" ht="12.7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2:14" ht="12.7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2:14" ht="12.7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2:14" ht="12.7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2:14" ht="12.7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2:14" ht="12.7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2:14" ht="12.7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2:14" ht="12.7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2:14" ht="12.7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2:14" ht="12.7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2:14" ht="12.7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2:14" ht="12.7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2:14" ht="12.7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2:14" ht="12.7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2:14" ht="12.7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2:14" ht="12.7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2:14" ht="12.7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2:14" ht="12.7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2:14" ht="12.7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2:14" ht="12.7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2:14" ht="12.7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2:14" ht="12.7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2:14" ht="12.7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2:14" ht="12.7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2:14" ht="12.7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2:14" ht="12.7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2:14" ht="12.7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2:14" ht="12.7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2:14" ht="12.7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2:14" ht="12.7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2:14" ht="12.7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2:14" ht="12.7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2:14" ht="12.7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2:14" ht="12.7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2:14" ht="12.7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2:14" ht="12.7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2:14" ht="12.7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2:14" ht="12.7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2:14" ht="12.7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2:14" ht="12.7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2:14" ht="12.7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2:14" ht="12.7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2:14" ht="12.7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2:14" ht="12.7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2:14" ht="12.7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2:14" ht="12.7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2:14" ht="12.7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spans="2:14" ht="12.7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spans="2:14" ht="12.7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2:14" ht="12.7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2:14" ht="12.7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</row>
    <row r="376" spans="2:14" ht="12.7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</row>
    <row r="377" spans="2:14" ht="12.7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</row>
    <row r="378" spans="2:14" ht="12.7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</row>
    <row r="379" spans="2:14" ht="12.7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</row>
    <row r="380" spans="2:14" ht="12.7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</row>
    <row r="381" spans="2:14" ht="12.7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</row>
    <row r="382" spans="2:14" ht="12.7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</row>
    <row r="383" spans="2:14" ht="12.7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</row>
    <row r="384" spans="2:14" ht="12.7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</row>
    <row r="385" spans="2:14" ht="12.7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</row>
    <row r="386" spans="2:14" ht="12.7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</row>
    <row r="387" spans="2:14" ht="12.7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</row>
    <row r="388" spans="2:14" ht="12.7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</row>
    <row r="389" spans="2:14" ht="12.7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</row>
    <row r="390" spans="2:14" ht="12.7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</row>
    <row r="391" spans="2:14" ht="12.7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</row>
    <row r="392" spans="2:14" ht="12.7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</row>
    <row r="393" spans="2:14" ht="12.7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</row>
    <row r="394" spans="2:14" ht="12.7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</row>
    <row r="395" spans="2:14" ht="12.7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</row>
    <row r="396" spans="2:14" ht="12.7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</row>
    <row r="397" spans="2:14" ht="12.7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</row>
    <row r="398" spans="2:14" ht="12.7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</row>
    <row r="399" spans="2:14" ht="12.7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</row>
    <row r="400" spans="2:14" ht="12.7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</row>
    <row r="401" spans="2:14" ht="12.7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</row>
    <row r="402" spans="2:14" ht="12.7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</row>
    <row r="403" spans="2:14" ht="12.7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</row>
    <row r="404" spans="2:14" ht="12.7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</row>
    <row r="405" spans="2:14" ht="12.7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</row>
    <row r="406" spans="2:14" ht="12.7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</row>
    <row r="407" spans="2:14" ht="12.7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</row>
    <row r="408" spans="2:14" ht="12.7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</row>
    <row r="409" spans="2:14" ht="12.7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</row>
    <row r="410" spans="2:14" ht="12.7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</row>
    <row r="411" spans="2:14" ht="12.7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</row>
    <row r="412" spans="2:14" ht="12.7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</row>
    <row r="413" spans="2:14" ht="12.7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</row>
    <row r="414" spans="2:14" ht="12.7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</row>
    <row r="415" spans="2:14" ht="12.7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</row>
    <row r="416" spans="2:14" ht="12.7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</row>
    <row r="417" spans="2:14" ht="12.7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</row>
    <row r="418" spans="2:14" ht="12.7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</row>
    <row r="419" spans="2:14" ht="12.7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</row>
    <row r="420" spans="2:14" ht="12.7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</row>
    <row r="421" spans="2:14" ht="12.7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</row>
    <row r="422" spans="2:14" ht="12.7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</row>
    <row r="423" spans="2:14" ht="12.7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</row>
    <row r="424" spans="2:14" ht="12.7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</row>
    <row r="425" spans="2:14" ht="12.7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</row>
    <row r="426" spans="2:14" ht="12.7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</row>
    <row r="427" spans="2:14" ht="12.7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</row>
    <row r="428" spans="2:14" ht="12.7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</row>
    <row r="429" spans="2:14" ht="12.7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</row>
    <row r="430" spans="2:14" ht="12.7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</row>
    <row r="431" spans="2:14" ht="12.7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</row>
    <row r="432" spans="2:14" ht="12.7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</row>
    <row r="433" spans="2:14" ht="12.7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</row>
    <row r="434" spans="2:14" ht="12.7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</row>
    <row r="435" spans="2:14" ht="12.7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</row>
    <row r="436" spans="2:14" ht="12.7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</row>
    <row r="437" spans="2:14" ht="12.7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</row>
    <row r="438" spans="2:14" ht="12.7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</row>
    <row r="439" spans="2:14" ht="12.7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</row>
    <row r="440" spans="2:14" ht="12.7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</row>
    <row r="441" spans="2:14" ht="12.7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</row>
    <row r="442" spans="2:14" ht="12.7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</row>
    <row r="443" spans="2:14" ht="12.7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</row>
    <row r="444" spans="2:14" ht="12.7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</row>
    <row r="445" spans="2:14" ht="12.7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</row>
    <row r="446" spans="2:14" ht="12.7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</row>
    <row r="447" spans="2:14" ht="12.7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</row>
    <row r="448" spans="2:14" ht="12.7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</row>
    <row r="449" spans="2:14" ht="12.7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</row>
    <row r="450" spans="2:14" ht="12.7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</row>
    <row r="451" spans="2:14" ht="12.7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</row>
    <row r="452" spans="2:14" ht="12.7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</row>
    <row r="453" spans="2:14" ht="12.7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</row>
    <row r="454" spans="2:14" ht="12.7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</row>
    <row r="455" spans="2:14" ht="12.7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</row>
    <row r="456" spans="2:14" ht="12.7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</row>
    <row r="457" spans="2:14" ht="12.7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</row>
    <row r="458" spans="2:14" ht="12.7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</row>
    <row r="459" spans="2:14" ht="12.7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</row>
    <row r="460" spans="2:14" ht="12.7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</row>
    <row r="461" spans="2:14" ht="12.7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</row>
    <row r="462" spans="2:14" ht="12.7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</row>
    <row r="463" spans="2:14" ht="12.7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</row>
    <row r="464" spans="2:14" ht="12.7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</row>
    <row r="465" spans="2:14" ht="12.7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</row>
    <row r="466" spans="2:14" ht="12.7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</row>
    <row r="467" spans="2:14" ht="12.7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</row>
    <row r="468" spans="2:14" ht="12.7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</row>
    <row r="469" spans="2:14" ht="12.7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</row>
    <row r="470" spans="2:14" ht="12.7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</row>
    <row r="471" spans="2:14" ht="12.7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</row>
    <row r="472" spans="2:14" ht="12.7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</row>
    <row r="473" spans="2:14" ht="12.7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</row>
  </sheetData>
  <sheetProtection/>
  <mergeCells count="6">
    <mergeCell ref="P4:P5"/>
    <mergeCell ref="B4:F4"/>
    <mergeCell ref="G4:L4"/>
    <mergeCell ref="M4:M5"/>
    <mergeCell ref="N4:N5"/>
    <mergeCell ref="O4:O5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УФНС России по Томской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Крестинина Елена Алексеевна</dc:creator>
  <cp:keywords/>
  <dc:description/>
  <cp:lastModifiedBy>Мартынова Наталья Валентиновна</cp:lastModifiedBy>
  <cp:lastPrinted>2019-09-11T11:12:48Z</cp:lastPrinted>
  <dcterms:created xsi:type="dcterms:W3CDTF">2017-12-06T04:10:52Z</dcterms:created>
  <dcterms:modified xsi:type="dcterms:W3CDTF">2019-09-12T05:00:22Z</dcterms:modified>
  <cp:category/>
  <cp:version/>
  <cp:contentType/>
  <cp:contentStatus/>
</cp:coreProperties>
</file>