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6975" activeTab="0"/>
  </bookViews>
  <sheets>
    <sheet name="Лист1" sheetId="1" r:id="rId1"/>
  </sheets>
  <definedNames>
    <definedName name="_xlnm.Print_Area" localSheetId="0">'Лист1'!$A$1:$O$36</definedName>
  </definedNames>
  <calcPr fullCalcOnLoad="1"/>
</workbook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<sst xmlns="http://schemas.openxmlformats.org/spreadsheetml/2006/main" count="63" uniqueCount="39">
  <si>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</si>
  <si>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</si>
  <si>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</si>
  <si>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</si>
  <si>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</si>
  <si>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</si>
  <si>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</si>
  <si>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01.10.2016г.</t>
  </si>
  <si>
    <t>МРИ 1</t>
  </si>
  <si>
    <t>МРИ 2</t>
  </si>
  <si>
    <t>Другие МРИ по КН</t>
  </si>
  <si>
    <t>На 01.10.2016г. без переданных</t>
  </si>
  <si>
    <t>На 01.10.2017г.</t>
  </si>
  <si>
    <t>На 01.10.2017г. без переданных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</si>
  <si>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</si>
  <si>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</si>
  <si>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</si>
  <si>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</si>
  <si>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</si>
  <si>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</si>
  <si>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</si>
  <si>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</si>
  <si>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</si>
  <si>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</si>
  <si>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</si>
  <si>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</si>
  <si>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</si>
  <si>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</si>
  <si>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</si>
  <si>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</si>
  <si>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</si>
  <si>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</si>
  <si>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</si>
  <si>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</si>
  <si>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</si>
  <si>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</si>
  <si>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</si>
  <si>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</si>
  <si>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*Данные за 2016 год учтены по информации ФНС России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</si>
</sst>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0" xfId="52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5" fillId="16" borderId="0" xfId="52" applyFont="1" applyFill="1">
      <alignment/>
      <protection/>
    </xf>
    <xf numFmtId="0" fontId="7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5" fillId="0" borderId="10" xfId="52" applyNumberFormat="1" applyFont="1" applyFill="1" applyBorder="1">
      <alignment/>
      <protection/>
    </xf>
    <xf numFmtId="0" fontId="2" fillId="16" borderId="0" xfId="52" applyFill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52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wrapText="1" shrinkToFit="1"/>
      <protection/>
    </xf>
    <xf numFmtId="164" fontId="6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0" fillId="0" borderId="11" xfId="52" applyNumberFormat="1" applyFont="1" applyFill="1" applyBorder="1" applyAlignment="1">
      <alignment horizontal="center"/>
      <protection/>
    </xf>
    <xf numFmtId="164" fontId="2" fillId="0" borderId="12" xfId="52" applyNumberFormat="1" applyFill="1" applyBorder="1" applyAlignment="1">
      <alignment horizontal="center"/>
      <protection/>
    </xf>
    <xf numFmtId="164" fontId="3" fillId="0" borderId="13" xfId="52" applyNumberFormat="1" applyFont="1" applyFill="1" applyBorder="1" applyAlignment="1">
      <alignment horizontal="center" wrapText="1" shrinkToFit="1"/>
      <protection/>
    </xf>
    <xf numFmtId="164" fontId="3" fillId="0" borderId="14" xfId="52" applyNumberFormat="1" applyFont="1" applyFill="1" applyBorder="1" applyAlignment="1">
      <alignment horizontal="center" wrapText="1" shrinkToFit="1"/>
      <protection/>
    </xf>
    <xf numFmtId="164" fontId="2" fillId="0" borderId="13" xfId="52" applyNumberFormat="1" applyFill="1" applyBorder="1" applyAlignment="1">
      <alignment horizontal="center" wrapText="1" shrinkToFit="1"/>
      <protection/>
    </xf>
    <xf numFmtId="164" fontId="2" fillId="0" borderId="14" xfId="52" applyNumberForma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164" fontId="4" fillId="0" borderId="0" xfId="52" applyNumberFormat="1" applyFont="1" applyFill="1">
      <alignment/>
      <protection/>
    </xf>
    <xf numFmtId="0" fontId="8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3" customWidth="1"/>
  </cols>
  <sheetData>
    <row r="1" ht="12.75">
      <c r="B1" s="43" t="s">
        <v>0</v>
      </c>
    </row>
    <row r="3" spans="1:15" ht="15">
      <c r="A3" s="4"/>
      <c r="B3" s="36" t="s">
        <v>1</v>
      </c>
      <c r="C3" s="37"/>
      <c r="D3" s="37"/>
      <c r="E3" s="37"/>
      <c r="F3" s="37"/>
      <c r="G3" s="36" t="s">
        <v>2</v>
      </c>
      <c r="H3" s="37"/>
      <c r="I3" s="37"/>
      <c r="J3" s="37"/>
      <c r="K3" s="37"/>
      <c r="L3" s="38" t="s">
        <v>3</v>
      </c>
      <c r="M3" s="40" t="s">
        <v>4</v>
      </c>
      <c r="N3" s="42" t="s">
        <v>5</v>
      </c>
      <c r="O3" s="40" t="s">
        <v>4</v>
      </c>
    </row>
    <row r="4" spans="1:15" ht="60">
      <c r="A4" s="4" t="s">
        <v>6</v>
      </c>
      <c r="B4" s="5" t="s">
        <v>7</v>
      </c>
      <c r="C4" s="6" t="s">
        <v>8</v>
      </c>
      <c r="D4" s="6" t="s">
        <v>9</v>
      </c>
      <c r="E4" s="7" t="s">
        <v>10</v>
      </c>
      <c r="F4" s="5" t="s">
        <v>11</v>
      </c>
      <c r="G4" s="5" t="s">
        <v>12</v>
      </c>
      <c r="H4" s="6" t="s">
        <v>8</v>
      </c>
      <c r="I4" s="6" t="s">
        <v>9</v>
      </c>
      <c r="J4" s="7" t="s">
        <v>10</v>
      </c>
      <c r="K4" s="5" t="s">
        <v>13</v>
      </c>
      <c r="L4" s="39"/>
      <c r="M4" s="41"/>
      <c r="N4" s="42"/>
      <c r="O4" s="41"/>
    </row>
    <row r="5" spans="1:15" ht="45" customHeight="1">
      <c r="A5" s="26" t="s">
        <v>14</v>
      </c>
      <c r="B5" s="8">
        <f>B7+B36</f>
        <v>131561.8</v>
      </c>
      <c r="C5" s="8">
        <f>C7+C36</f>
        <v>41620</v>
      </c>
      <c r="D5" s="8">
        <f>D7+D36</f>
        <v>8911.2</v>
      </c>
      <c r="E5" s="8">
        <f>E7+E36</f>
        <v>487.9</v>
      </c>
      <c r="F5" s="8">
        <f>F7+F36</f>
        <v>80542.69999999998</v>
      </c>
      <c r="G5" s="8">
        <f>G7+G36</f>
        <v>150999.69999999998</v>
      </c>
      <c r="H5" s="8">
        <f>H7+H36</f>
        <v>53048.6</v>
      </c>
      <c r="I5" s="8">
        <f>I7+I36</f>
        <v>13952.199999999999</v>
      </c>
      <c r="J5" s="8">
        <f>J7+J36</f>
        <v>272.1</v>
      </c>
      <c r="K5" s="8">
        <f>K7+K36</f>
        <v>83726.8</v>
      </c>
      <c r="L5" s="9">
        <f>G5/B5</f>
        <v>1.1477472944274099</v>
      </c>
      <c r="M5" s="10">
        <f>G5-B5</f>
        <v>19437.899999999994</v>
      </c>
      <c r="N5" s="9">
        <f>K5/F5</f>
        <v>1.0395330675529877</v>
      </c>
      <c r="O5" s="10">
        <f>K5-F5</f>
        <v>3184.1000000000204</v>
      </c>
    </row>
    <row r="6" spans="1:15" ht="12.75">
      <c r="A6" s="4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9"/>
      <c r="M6" s="10"/>
      <c r="N6" s="9"/>
      <c r="O6" s="10"/>
    </row>
    <row r="7" spans="1:15" ht="25.5">
      <c r="A7" s="26" t="s">
        <v>16</v>
      </c>
      <c r="B7" s="8">
        <f>B10+B35</f>
        <v>106085.9</v>
      </c>
      <c r="C7" s="8">
        <f aca="true" t="shared" si="0" ref="C7:J7">C10+C35</f>
        <v>41620</v>
      </c>
      <c r="D7" s="8">
        <f t="shared" si="0"/>
        <v>8911.2</v>
      </c>
      <c r="E7" s="8">
        <f t="shared" si="0"/>
        <v>487.9</v>
      </c>
      <c r="F7" s="8">
        <f t="shared" si="0"/>
        <v>55066.79999999999</v>
      </c>
      <c r="G7" s="8">
        <f t="shared" si="0"/>
        <v>123419.79999999999</v>
      </c>
      <c r="H7" s="8">
        <f t="shared" si="0"/>
        <v>53048.6</v>
      </c>
      <c r="I7" s="8">
        <f t="shared" si="0"/>
        <v>13952.199999999999</v>
      </c>
      <c r="J7" s="8">
        <f t="shared" si="0"/>
        <v>272.1</v>
      </c>
      <c r="K7" s="8">
        <f>K10+K35</f>
        <v>56146.9</v>
      </c>
      <c r="L7" s="9">
        <f>G7/B7</f>
        <v>1.1633949469250862</v>
      </c>
      <c r="M7" s="10">
        <f>G7-B7</f>
        <v>17333.899999999994</v>
      </c>
      <c r="N7" s="9">
        <f>K7/F7</f>
        <v>1.019614359287266</v>
      </c>
      <c r="O7" s="10">
        <f>K7-F7</f>
        <v>1080.100000000013</v>
      </c>
    </row>
    <row r="8" spans="1:15" ht="38.25">
      <c r="A8" s="26" t="s">
        <v>17</v>
      </c>
      <c r="B8" s="8">
        <f>B7-B26</f>
        <v>66640.5</v>
      </c>
      <c r="C8" s="8">
        <f aca="true" t="shared" si="1" ref="C8:K8">C7-C26</f>
        <v>16798.800000000003</v>
      </c>
      <c r="D8" s="8">
        <f t="shared" si="1"/>
        <v>2425.7000000000007</v>
      </c>
      <c r="E8" s="8">
        <f t="shared" si="1"/>
        <v>487.9</v>
      </c>
      <c r="F8" s="8">
        <f t="shared" si="1"/>
        <v>46928.099999999984</v>
      </c>
      <c r="G8" s="8">
        <f t="shared" si="1"/>
        <v>65859.29999999999</v>
      </c>
      <c r="H8" s="8">
        <f t="shared" si="1"/>
        <v>15158.699999999997</v>
      </c>
      <c r="I8" s="8">
        <f t="shared" si="1"/>
        <v>4791.5</v>
      </c>
      <c r="J8" s="8">
        <f t="shared" si="1"/>
        <v>272.1</v>
      </c>
      <c r="K8" s="8">
        <f t="shared" si="1"/>
        <v>45637</v>
      </c>
      <c r="L8" s="9">
        <f>G8/B8</f>
        <v>0.9882773988790599</v>
      </c>
      <c r="M8" s="10">
        <f>G8-B8</f>
        <v>-781.2000000000116</v>
      </c>
      <c r="N8" s="9">
        <f>K8/F8</f>
        <v>0.9724876992676034</v>
      </c>
      <c r="O8" s="10">
        <f>K8-F8</f>
        <v>-1291.099999999984</v>
      </c>
    </row>
    <row r="9" spans="1:15" ht="12.75">
      <c r="A9" s="4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9"/>
      <c r="M9" s="10"/>
      <c r="N9" s="9"/>
      <c r="O9" s="10"/>
    </row>
    <row r="10" spans="1:15" ht="45">
      <c r="A10" s="44" t="s">
        <v>18</v>
      </c>
      <c r="B10" s="8">
        <f>SUM(B11:B12)</f>
        <v>106085.4</v>
      </c>
      <c r="C10" s="8">
        <f>SUM(C11:C12)</f>
        <v>41620</v>
      </c>
      <c r="D10" s="8">
        <f>SUM(D11:D12)</f>
        <v>8911.2</v>
      </c>
      <c r="E10" s="8">
        <f aca="true" t="shared" si="2" ref="E10:J10">SUM(E11:E12)</f>
        <v>487.9</v>
      </c>
      <c r="F10" s="8">
        <f t="shared" si="2"/>
        <v>55066.29999999999</v>
      </c>
      <c r="G10" s="8">
        <f t="shared" si="2"/>
        <v>123419.4</v>
      </c>
      <c r="H10" s="8">
        <f t="shared" si="2"/>
        <v>53048.6</v>
      </c>
      <c r="I10" s="8">
        <f t="shared" si="2"/>
        <v>13952.199999999999</v>
      </c>
      <c r="J10" s="8">
        <f t="shared" si="2"/>
        <v>272.1</v>
      </c>
      <c r="K10" s="8">
        <f>SUM(K11:K12)</f>
        <v>56146.5</v>
      </c>
      <c r="L10" s="9">
        <f>G10/B10</f>
        <v>1.1633966596723018</v>
      </c>
      <c r="M10" s="10">
        <f>G10-B10</f>
        <v>17334</v>
      </c>
      <c r="N10" s="9">
        <f>K10/F10</f>
        <v>1.0196163533776559</v>
      </c>
      <c r="O10" s="10">
        <f>K10-F10</f>
        <v>1080.2000000000116</v>
      </c>
    </row>
    <row r="11" spans="1:15" s="11" customFormat="1" ht="12.75">
      <c r="A11" s="27" t="s">
        <v>19</v>
      </c>
      <c r="B11" s="28">
        <v>67162.9</v>
      </c>
      <c r="C11" s="28">
        <v>35779.3</v>
      </c>
      <c r="D11" s="28">
        <v>8018</v>
      </c>
      <c r="E11" s="28"/>
      <c r="F11" s="28">
        <f>B11-C11-D11-E11</f>
        <v>23365.59999999999</v>
      </c>
      <c r="G11" s="28">
        <v>89464.5</v>
      </c>
      <c r="H11" s="28">
        <v>50443.6</v>
      </c>
      <c r="I11" s="28">
        <v>11967.3</v>
      </c>
      <c r="J11" s="28">
        <v>0</v>
      </c>
      <c r="K11" s="28">
        <f>G11-H11-I11</f>
        <v>27053.600000000002</v>
      </c>
      <c r="L11" s="29">
        <f>G11/B11</f>
        <v>1.3320523681973233</v>
      </c>
      <c r="M11" s="30">
        <f>G11-B11</f>
        <v>22301.600000000006</v>
      </c>
      <c r="N11" s="29">
        <f>K11/F11</f>
        <v>1.1578388742424766</v>
      </c>
      <c r="O11" s="30">
        <f>K11-F11</f>
        <v>3688.000000000011</v>
      </c>
    </row>
    <row r="12" spans="1:15" ht="12.75">
      <c r="A12" s="12" t="s">
        <v>20</v>
      </c>
      <c r="B12" s="6">
        <v>38922.5</v>
      </c>
      <c r="C12" s="6">
        <v>5840.7</v>
      </c>
      <c r="D12" s="6">
        <v>893.2</v>
      </c>
      <c r="E12" s="6">
        <v>487.9</v>
      </c>
      <c r="F12" s="31">
        <f>B12-C12-D12-E12</f>
        <v>31700.7</v>
      </c>
      <c r="G12" s="6">
        <v>33954.9</v>
      </c>
      <c r="H12" s="6">
        <v>2605</v>
      </c>
      <c r="I12" s="6">
        <v>1984.9</v>
      </c>
      <c r="J12" s="6">
        <v>272.1</v>
      </c>
      <c r="K12" s="28">
        <f>G12-H12-I12-J12</f>
        <v>29092.9</v>
      </c>
      <c r="L12" s="9">
        <f>G12/B12</f>
        <v>0.8723720213244268</v>
      </c>
      <c r="M12" s="10">
        <f>G12-B12</f>
        <v>-4967.5999999999985</v>
      </c>
      <c r="N12" s="9">
        <f>K12/F12</f>
        <v>0.9177368323096966</v>
      </c>
      <c r="O12" s="10">
        <f>K12-F12</f>
        <v>-2607.7999999999993</v>
      </c>
    </row>
    <row r="13" spans="1:15" ht="12.75">
      <c r="A13" s="12" t="s">
        <v>21</v>
      </c>
      <c r="B13" s="6">
        <v>5861.2</v>
      </c>
      <c r="C13" s="6">
        <v>57.3</v>
      </c>
      <c r="D13" s="6">
        <v>87.3</v>
      </c>
      <c r="E13" s="6"/>
      <c r="F13" s="31">
        <f>B13-C13-D13-E13</f>
        <v>5716.599999999999</v>
      </c>
      <c r="G13" s="6">
        <v>6241.6</v>
      </c>
      <c r="H13" s="6">
        <v>4.5</v>
      </c>
      <c r="I13" s="6">
        <v>6.8</v>
      </c>
      <c r="J13" s="6">
        <v>0</v>
      </c>
      <c r="K13" s="28">
        <f>G13-H13-I13-J13</f>
        <v>6230.3</v>
      </c>
      <c r="L13" s="9">
        <f>G13/B13</f>
        <v>1.0649013853818332</v>
      </c>
      <c r="M13" s="10">
        <f>G13-B13</f>
        <v>380.40000000000055</v>
      </c>
      <c r="N13" s="9">
        <f>K13/F13</f>
        <v>1.089861106251968</v>
      </c>
      <c r="O13" s="10">
        <f>K13-F13</f>
        <v>513.7000000000007</v>
      </c>
    </row>
    <row r="14" spans="1:15" ht="12.75">
      <c r="A14" s="4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  <c r="M14" s="10"/>
      <c r="N14" s="9"/>
      <c r="O14" s="10"/>
    </row>
    <row r="15" spans="1:15" ht="12.75">
      <c r="A15" s="13" t="s">
        <v>23</v>
      </c>
      <c r="B15" s="8">
        <f>SUM(B16:B17)</f>
        <v>16218.3</v>
      </c>
      <c r="C15" s="8">
        <f>SUM(C16:C17)</f>
        <v>6399.700000000001</v>
      </c>
      <c r="D15" s="8">
        <f>SUM(D16:D17)</f>
        <v>568.5</v>
      </c>
      <c r="E15" s="8">
        <f aca="true" t="shared" si="3" ref="E15:J15">SUM(E16:E17)</f>
        <v>487.8</v>
      </c>
      <c r="F15" s="8">
        <f t="shared" si="3"/>
        <v>8762.3</v>
      </c>
      <c r="G15" s="8">
        <f t="shared" si="3"/>
        <v>9854.400000000001</v>
      </c>
      <c r="H15" s="8">
        <f t="shared" si="3"/>
        <v>3036.8</v>
      </c>
      <c r="I15" s="8">
        <f t="shared" si="3"/>
        <v>1978.1</v>
      </c>
      <c r="J15" s="8">
        <f t="shared" si="3"/>
        <v>272.1</v>
      </c>
      <c r="K15" s="8">
        <f>SUM(K16:K17)</f>
        <v>4567.4000000000015</v>
      </c>
      <c r="L15" s="9">
        <f>G15/B15</f>
        <v>0.6076099221250071</v>
      </c>
      <c r="M15" s="10">
        <f>G15-B15</f>
        <v>-6363.899999999998</v>
      </c>
      <c r="N15" s="9">
        <f>K15/F15</f>
        <v>0.5212558346552848</v>
      </c>
      <c r="O15" s="10">
        <f>K15-F15</f>
        <v>-4194.899999999998</v>
      </c>
    </row>
    <row r="16" spans="1:15" s="11" customFormat="1" ht="12.75">
      <c r="A16" s="27" t="s">
        <v>19</v>
      </c>
      <c r="B16" s="28">
        <v>1132.4</v>
      </c>
      <c r="C16" s="28">
        <v>710.6</v>
      </c>
      <c r="D16" s="28"/>
      <c r="E16" s="28"/>
      <c r="F16" s="28">
        <f>B16-C16-D16-E16</f>
        <v>421.80000000000007</v>
      </c>
      <c r="G16" s="28">
        <v>1232.7</v>
      </c>
      <c r="H16" s="28">
        <v>436.4</v>
      </c>
      <c r="I16" s="28">
        <v>0</v>
      </c>
      <c r="J16" s="28">
        <v>0</v>
      </c>
      <c r="K16" s="28">
        <f>G16-H16-I16-J16</f>
        <v>796.3000000000001</v>
      </c>
      <c r="L16" s="16">
        <f>G16/B16</f>
        <v>1.088572942423172</v>
      </c>
      <c r="M16" s="30">
        <f>G16-B16</f>
        <v>100.29999999999995</v>
      </c>
      <c r="N16" s="16">
        <f>K16/F16</f>
        <v>1.8878615457562824</v>
      </c>
      <c r="O16" s="30">
        <f>K16-F16</f>
        <v>374.5</v>
      </c>
    </row>
    <row r="17" spans="1:15" ht="12.75">
      <c r="A17" s="12" t="s">
        <v>20</v>
      </c>
      <c r="B17" s="6">
        <v>15085.9</v>
      </c>
      <c r="C17" s="6">
        <v>5689.1</v>
      </c>
      <c r="D17" s="6">
        <v>568.5</v>
      </c>
      <c r="E17" s="6">
        <v>487.8</v>
      </c>
      <c r="F17" s="31">
        <f>B17-C17-D17-E17</f>
        <v>8340.5</v>
      </c>
      <c r="G17" s="6">
        <v>8621.7</v>
      </c>
      <c r="H17" s="6">
        <v>2600.4</v>
      </c>
      <c r="I17" s="6">
        <v>1978.1</v>
      </c>
      <c r="J17" s="6">
        <v>272.1</v>
      </c>
      <c r="K17" s="6">
        <f>G17-H17-I17-J17</f>
        <v>3771.1000000000013</v>
      </c>
      <c r="L17" s="14">
        <f>G17/B17</f>
        <v>0.5715071689458369</v>
      </c>
      <c r="M17" s="10">
        <f>G17-B17</f>
        <v>-6464.199999999999</v>
      </c>
      <c r="N17" s="14">
        <f>K17/F17</f>
        <v>0.452143156885079</v>
      </c>
      <c r="O17" s="10">
        <f>K17-F17</f>
        <v>-4569.399999999999</v>
      </c>
    </row>
    <row r="18" spans="1:15" ht="15">
      <c r="A18" s="13" t="s">
        <v>24</v>
      </c>
      <c r="B18" s="8">
        <v>13069.7</v>
      </c>
      <c r="C18" s="8">
        <v>147</v>
      </c>
      <c r="D18" s="8">
        <v>316.5</v>
      </c>
      <c r="E18" s="8">
        <v>0.1</v>
      </c>
      <c r="F18" s="8">
        <f>B18-C18-D18-E18</f>
        <v>12606.1</v>
      </c>
      <c r="G18" s="8">
        <v>13932.2</v>
      </c>
      <c r="H18" s="8">
        <v>0</v>
      </c>
      <c r="I18" s="8">
        <v>0</v>
      </c>
      <c r="J18" s="8">
        <v>0</v>
      </c>
      <c r="K18" s="8">
        <f>G18-H18-I18-J18</f>
        <v>13932.2</v>
      </c>
      <c r="L18" s="9">
        <f>G18/B18</f>
        <v>1.0659923334123966</v>
      </c>
      <c r="M18" s="10">
        <f>G18-B18</f>
        <v>862.5</v>
      </c>
      <c r="N18" s="32" t="s">
        <v>25</v>
      </c>
      <c r="O18" s="32" t="s">
        <v>25</v>
      </c>
    </row>
    <row r="19" spans="1:15" ht="12.75">
      <c r="A19" s="13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>
        <f>G19-H19-I19</f>
        <v>0</v>
      </c>
      <c r="L19" s="9"/>
      <c r="M19" s="10"/>
      <c r="N19" s="9"/>
      <c r="O19" s="10"/>
    </row>
    <row r="20" spans="1:15" ht="12.75">
      <c r="A20" s="12" t="s">
        <v>20</v>
      </c>
      <c r="B20" s="6">
        <v>1932.2</v>
      </c>
      <c r="C20" s="6">
        <v>0</v>
      </c>
      <c r="D20" s="6">
        <v>0</v>
      </c>
      <c r="E20" s="6">
        <v>0</v>
      </c>
      <c r="F20" s="8">
        <f aca="true" t="shared" si="4" ref="F20:F30">B20-C20-D20-E20</f>
        <v>1932.2</v>
      </c>
      <c r="G20" s="6">
        <v>2063.8</v>
      </c>
      <c r="H20" s="6">
        <v>0</v>
      </c>
      <c r="I20" s="6">
        <v>0</v>
      </c>
      <c r="J20" s="6">
        <v>0</v>
      </c>
      <c r="K20" s="8">
        <f>G20-H20-I20-J20</f>
        <v>2063.8</v>
      </c>
      <c r="L20" s="9">
        <f aca="true" t="shared" si="5" ref="L20:L30">G20/B20</f>
        <v>1.068108891419108</v>
      </c>
      <c r="M20" s="10">
        <f aca="true" t="shared" si="6" ref="M20:M31">G20-B20</f>
        <v>131.60000000000014</v>
      </c>
      <c r="N20" s="9">
        <f aca="true" t="shared" si="7" ref="N20:N30">K20/F20</f>
        <v>1.068108891419108</v>
      </c>
      <c r="O20" s="10">
        <f aca="true" t="shared" si="8" ref="O20:O31">K20-F20</f>
        <v>131.60000000000014</v>
      </c>
    </row>
    <row r="21" spans="1:15" s="11" customFormat="1" ht="12.75">
      <c r="A21" s="33" t="s">
        <v>27</v>
      </c>
      <c r="B21" s="34">
        <v>26420.2</v>
      </c>
      <c r="C21" s="34">
        <v>10252.1</v>
      </c>
      <c r="D21" s="34">
        <v>1540.7</v>
      </c>
      <c r="E21" s="34">
        <v>0</v>
      </c>
      <c r="F21" s="34">
        <f t="shared" si="4"/>
        <v>14627.4</v>
      </c>
      <c r="G21" s="34">
        <v>30294.7</v>
      </c>
      <c r="H21" s="34">
        <v>12121.8</v>
      </c>
      <c r="I21" s="34">
        <v>2813.4</v>
      </c>
      <c r="J21" s="34">
        <v>0</v>
      </c>
      <c r="K21" s="34">
        <f>G21-H21-I21-J21</f>
        <v>15359.500000000002</v>
      </c>
      <c r="L21" s="29">
        <f t="shared" si="5"/>
        <v>1.1466491548133626</v>
      </c>
      <c r="M21" s="30">
        <f t="shared" si="6"/>
        <v>3874.5</v>
      </c>
      <c r="N21" s="29">
        <f t="shared" si="7"/>
        <v>1.0500499063401563</v>
      </c>
      <c r="O21" s="30">
        <f t="shared" si="8"/>
        <v>732.1000000000022</v>
      </c>
    </row>
    <row r="22" spans="1:15" s="11" customFormat="1" ht="25.5">
      <c r="A22" s="33" t="s">
        <v>28</v>
      </c>
      <c r="B22" s="34">
        <v>66.2</v>
      </c>
      <c r="C22" s="34">
        <v>0</v>
      </c>
      <c r="D22" s="34">
        <v>0</v>
      </c>
      <c r="E22" s="34">
        <v>0</v>
      </c>
      <c r="F22" s="34">
        <f t="shared" si="4"/>
        <v>66.2</v>
      </c>
      <c r="G22" s="34">
        <v>135.4</v>
      </c>
      <c r="H22" s="34">
        <v>0</v>
      </c>
      <c r="I22" s="34">
        <v>0</v>
      </c>
      <c r="J22" s="34">
        <v>0</v>
      </c>
      <c r="K22" s="34">
        <f>G22-H22-I22</f>
        <v>135.4</v>
      </c>
      <c r="L22" s="29">
        <f t="shared" si="5"/>
        <v>2.0453172205438066</v>
      </c>
      <c r="M22" s="30">
        <f t="shared" si="6"/>
        <v>69.2</v>
      </c>
      <c r="N22" s="29">
        <f t="shared" si="7"/>
        <v>2.0453172205438066</v>
      </c>
      <c r="O22" s="30">
        <f t="shared" si="8"/>
        <v>69.2</v>
      </c>
    </row>
    <row r="23" spans="1:15" ht="24" customHeight="1">
      <c r="A23" s="15" t="s">
        <v>29</v>
      </c>
      <c r="B23" s="8">
        <f>SUM(B24:B25)</f>
        <v>3480</v>
      </c>
      <c r="C23" s="8">
        <f>SUM(C24:C25)</f>
        <v>0</v>
      </c>
      <c r="D23" s="8">
        <f>SUM(D24:D25)</f>
        <v>0</v>
      </c>
      <c r="E23" s="8">
        <f aca="true" t="shared" si="9" ref="E23:J23">SUM(E24:E25)</f>
        <v>0</v>
      </c>
      <c r="F23" s="8">
        <f t="shared" si="4"/>
        <v>3480</v>
      </c>
      <c r="G23" s="8">
        <f t="shared" si="9"/>
        <v>3499.6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>SUM(K24:K25)</f>
        <v>3499.6</v>
      </c>
      <c r="L23" s="9">
        <f t="shared" si="5"/>
        <v>1.005632183908046</v>
      </c>
      <c r="M23" s="10">
        <f t="shared" si="6"/>
        <v>19.59999999999991</v>
      </c>
      <c r="N23" s="9">
        <f t="shared" si="7"/>
        <v>1.005632183908046</v>
      </c>
      <c r="O23" s="10">
        <f t="shared" si="8"/>
        <v>19.59999999999991</v>
      </c>
    </row>
    <row r="24" spans="1:15" s="11" customFormat="1" ht="12.75">
      <c r="A24" s="27" t="s">
        <v>19</v>
      </c>
      <c r="B24" s="28">
        <v>16.4</v>
      </c>
      <c r="C24" s="28">
        <v>0</v>
      </c>
      <c r="D24" s="28">
        <v>0</v>
      </c>
      <c r="E24" s="28"/>
      <c r="F24" s="28">
        <f t="shared" si="4"/>
        <v>16.4</v>
      </c>
      <c r="G24" s="28">
        <v>147.4</v>
      </c>
      <c r="H24" s="28">
        <v>0</v>
      </c>
      <c r="I24" s="28">
        <v>0</v>
      </c>
      <c r="J24" s="28"/>
      <c r="K24" s="28">
        <f>G24-H24-I24</f>
        <v>147.4</v>
      </c>
      <c r="L24" s="16">
        <f t="shared" si="5"/>
        <v>8.987804878048781</v>
      </c>
      <c r="M24" s="30">
        <f t="shared" si="6"/>
        <v>131</v>
      </c>
      <c r="N24" s="16">
        <f t="shared" si="7"/>
        <v>8.987804878048781</v>
      </c>
      <c r="O24" s="30">
        <f t="shared" si="8"/>
        <v>131</v>
      </c>
    </row>
    <row r="25" spans="1:15" ht="12.75">
      <c r="A25" s="12" t="s">
        <v>20</v>
      </c>
      <c r="B25" s="6">
        <v>3463.6</v>
      </c>
      <c r="C25" s="6">
        <v>0</v>
      </c>
      <c r="D25" s="6">
        <v>0</v>
      </c>
      <c r="E25" s="6"/>
      <c r="F25" s="31">
        <f t="shared" si="4"/>
        <v>3463.6</v>
      </c>
      <c r="G25" s="6">
        <v>3352.2</v>
      </c>
      <c r="H25" s="6">
        <v>0</v>
      </c>
      <c r="I25" s="6">
        <v>0</v>
      </c>
      <c r="J25" s="6"/>
      <c r="K25" s="6">
        <f>G25-H25-I25</f>
        <v>3352.2</v>
      </c>
      <c r="L25" s="14">
        <f t="shared" si="5"/>
        <v>0.9678369326712091</v>
      </c>
      <c r="M25" s="10">
        <f t="shared" si="6"/>
        <v>-111.40000000000009</v>
      </c>
      <c r="N25" s="14">
        <f t="shared" si="7"/>
        <v>0.9678369326712091</v>
      </c>
      <c r="O25" s="10">
        <f t="shared" si="8"/>
        <v>-111.40000000000009</v>
      </c>
    </row>
    <row r="26" spans="1:15" ht="12.75">
      <c r="A26" s="13" t="s">
        <v>30</v>
      </c>
      <c r="B26" s="8">
        <f>SUM(B27:B28)</f>
        <v>39445.4</v>
      </c>
      <c r="C26" s="8">
        <f>SUM(C27:C28)</f>
        <v>24821.199999999997</v>
      </c>
      <c r="D26" s="8">
        <f>SUM(D27:D28)</f>
        <v>6485.5</v>
      </c>
      <c r="E26" s="8">
        <f aca="true" t="shared" si="10" ref="E26:J26">SUM(E27:E28)</f>
        <v>0</v>
      </c>
      <c r="F26" s="8">
        <f t="shared" si="4"/>
        <v>8138.700000000004</v>
      </c>
      <c r="G26" s="8">
        <f t="shared" si="10"/>
        <v>57560.5</v>
      </c>
      <c r="H26" s="8">
        <f t="shared" si="10"/>
        <v>37889.9</v>
      </c>
      <c r="I26" s="8">
        <f t="shared" si="10"/>
        <v>9160.699999999999</v>
      </c>
      <c r="J26" s="8">
        <f t="shared" si="10"/>
        <v>0</v>
      </c>
      <c r="K26" s="8">
        <f>SUM(K27:K28)</f>
        <v>10509.9</v>
      </c>
      <c r="L26" s="9">
        <f t="shared" si="5"/>
        <v>1.4592449309678694</v>
      </c>
      <c r="M26" s="10">
        <f t="shared" si="6"/>
        <v>18115.1</v>
      </c>
      <c r="N26" s="9">
        <f t="shared" si="7"/>
        <v>1.2913487411994538</v>
      </c>
      <c r="O26" s="10">
        <f t="shared" si="8"/>
        <v>2371.1999999999953</v>
      </c>
    </row>
    <row r="27" spans="1:15" s="11" customFormat="1" ht="12.75">
      <c r="A27" s="27" t="s">
        <v>19</v>
      </c>
      <c r="B27" s="28">
        <v>39420.5</v>
      </c>
      <c r="C27" s="28">
        <v>24816.6</v>
      </c>
      <c r="D27" s="28">
        <v>6477.3</v>
      </c>
      <c r="E27" s="28"/>
      <c r="F27" s="28">
        <f t="shared" si="4"/>
        <v>8126.600000000001</v>
      </c>
      <c r="G27" s="28">
        <v>57540.5</v>
      </c>
      <c r="H27" s="28">
        <v>37885.4</v>
      </c>
      <c r="I27" s="28">
        <v>9153.9</v>
      </c>
      <c r="J27" s="28">
        <v>0</v>
      </c>
      <c r="K27" s="28">
        <f>G27-H27-I27</f>
        <v>10501.199999999999</v>
      </c>
      <c r="L27" s="16">
        <f t="shared" si="5"/>
        <v>1.4596593143161554</v>
      </c>
      <c r="M27" s="30">
        <f t="shared" si="6"/>
        <v>18120</v>
      </c>
      <c r="N27" s="16">
        <f t="shared" si="7"/>
        <v>1.2922009204341296</v>
      </c>
      <c r="O27" s="30">
        <f t="shared" si="8"/>
        <v>2374.5999999999976</v>
      </c>
    </row>
    <row r="28" spans="1:15" ht="12.75">
      <c r="A28" s="12" t="s">
        <v>20</v>
      </c>
      <c r="B28" s="6">
        <v>24.9</v>
      </c>
      <c r="C28" s="6">
        <v>4.6</v>
      </c>
      <c r="D28" s="6">
        <v>8.2</v>
      </c>
      <c r="E28" s="6"/>
      <c r="F28" s="31">
        <f t="shared" si="4"/>
        <v>12.099999999999998</v>
      </c>
      <c r="G28" s="6">
        <v>20</v>
      </c>
      <c r="H28" s="6">
        <v>4.5</v>
      </c>
      <c r="I28" s="6">
        <v>6.8</v>
      </c>
      <c r="J28" s="6">
        <v>0</v>
      </c>
      <c r="K28" s="6">
        <f>G28-H28-I28</f>
        <v>8.7</v>
      </c>
      <c r="L28" s="16">
        <f t="shared" si="5"/>
        <v>0.8032128514056225</v>
      </c>
      <c r="M28" s="10">
        <f t="shared" si="6"/>
        <v>-4.899999999999999</v>
      </c>
      <c r="N28" s="14">
        <f t="shared" si="7"/>
        <v>0.71900826446281</v>
      </c>
      <c r="O28" s="10">
        <f t="shared" si="8"/>
        <v>-3.3999999999999986</v>
      </c>
    </row>
    <row r="29" spans="1:15" s="1" customFormat="1" ht="12.75">
      <c r="A29" s="13" t="s">
        <v>31</v>
      </c>
      <c r="B29" s="8">
        <f>SUM(B30:B31)</f>
        <v>37068.6</v>
      </c>
      <c r="C29" s="8">
        <f>SUM(C30:C31)</f>
        <v>24816.6</v>
      </c>
      <c r="D29" s="8">
        <f>SUM(D30:D31)</f>
        <v>4417.9</v>
      </c>
      <c r="E29" s="8">
        <f aca="true" t="shared" si="11" ref="E29:J29">SUM(E30:E31)</f>
        <v>0</v>
      </c>
      <c r="F29" s="8">
        <f t="shared" si="4"/>
        <v>7834.1</v>
      </c>
      <c r="G29" s="8">
        <f t="shared" si="11"/>
        <v>54390.5</v>
      </c>
      <c r="H29" s="8">
        <f t="shared" si="11"/>
        <v>37883.7</v>
      </c>
      <c r="I29" s="8">
        <f t="shared" si="11"/>
        <v>6247.5</v>
      </c>
      <c r="J29" s="8">
        <f t="shared" si="11"/>
        <v>0</v>
      </c>
      <c r="K29" s="8">
        <f>SUM(K30:K31)</f>
        <v>10259.300000000003</v>
      </c>
      <c r="L29" s="9">
        <f t="shared" si="5"/>
        <v>1.4672930728433229</v>
      </c>
      <c r="M29" s="10">
        <f t="shared" si="6"/>
        <v>17321.9</v>
      </c>
      <c r="N29" s="9">
        <f t="shared" si="7"/>
        <v>1.3095697016887713</v>
      </c>
      <c r="O29" s="10">
        <f t="shared" si="8"/>
        <v>2425.2000000000025</v>
      </c>
    </row>
    <row r="30" spans="1:15" s="11" customFormat="1" ht="12.75">
      <c r="A30" s="27" t="s">
        <v>19</v>
      </c>
      <c r="B30" s="28">
        <v>37068.6</v>
      </c>
      <c r="C30" s="28">
        <v>24816.6</v>
      </c>
      <c r="D30" s="28">
        <v>4417.9</v>
      </c>
      <c r="E30" s="28"/>
      <c r="F30" s="28">
        <f t="shared" si="4"/>
        <v>7834.1</v>
      </c>
      <c r="G30" s="28">
        <v>54390.5</v>
      </c>
      <c r="H30" s="28">
        <v>37883.7</v>
      </c>
      <c r="I30" s="28">
        <v>6247.5</v>
      </c>
      <c r="J30" s="28">
        <v>0</v>
      </c>
      <c r="K30" s="28">
        <f>G30-H30-I30-J30</f>
        <v>10259.300000000003</v>
      </c>
      <c r="L30" s="16">
        <f t="shared" si="5"/>
        <v>1.4672930728433229</v>
      </c>
      <c r="M30" s="30">
        <f t="shared" si="6"/>
        <v>17321.9</v>
      </c>
      <c r="N30" s="16">
        <f t="shared" si="7"/>
        <v>1.3095697016887713</v>
      </c>
      <c r="O30" s="30">
        <f t="shared" si="8"/>
        <v>2425.2000000000025</v>
      </c>
    </row>
    <row r="31" spans="1:15" s="17" customFormat="1" ht="12.75" hidden="1">
      <c r="A31" s="12" t="s">
        <v>32</v>
      </c>
      <c r="B31" s="23" t="s">
        <v>25</v>
      </c>
      <c r="C31" s="23" t="s">
        <v>25</v>
      </c>
      <c r="D31" s="23" t="s">
        <v>25</v>
      </c>
      <c r="E31" s="6"/>
      <c r="F31" s="31"/>
      <c r="G31" s="23" t="s">
        <v>25</v>
      </c>
      <c r="H31" s="23" t="s">
        <v>25</v>
      </c>
      <c r="I31" s="23" t="s">
        <v>25</v>
      </c>
      <c r="J31" s="23" t="s">
        <v>25</v>
      </c>
      <c r="K31" s="23" t="s">
        <v>25</v>
      </c>
      <c r="L31" s="23" t="s">
        <v>25</v>
      </c>
      <c r="M31" s="10" t="e">
        <f t="shared" si="6"/>
        <v>#VALUE!</v>
      </c>
      <c r="N31" s="23" t="s">
        <v>25</v>
      </c>
      <c r="O31" s="10" t="e">
        <f t="shared" si="8"/>
        <v>#VALUE!</v>
      </c>
    </row>
    <row r="32" spans="1:15" s="20" customFormat="1" ht="51" customHeight="1">
      <c r="A32" s="18" t="s">
        <v>33</v>
      </c>
      <c r="B32" s="8">
        <v>5235.5</v>
      </c>
      <c r="C32" s="6">
        <v>0</v>
      </c>
      <c r="D32" s="6">
        <v>0</v>
      </c>
      <c r="E32" s="6">
        <v>0</v>
      </c>
      <c r="F32" s="8">
        <f>B32-C32-D32-E32</f>
        <v>5235.5</v>
      </c>
      <c r="G32" s="8">
        <v>5845.8</v>
      </c>
      <c r="H32" s="19">
        <v>0</v>
      </c>
      <c r="I32" s="19">
        <v>0</v>
      </c>
      <c r="J32" s="19">
        <v>0</v>
      </c>
      <c r="K32" s="8">
        <f>G32-H32-I32-J32</f>
        <v>5845.8</v>
      </c>
      <c r="L32" s="9">
        <f>G32/B32</f>
        <v>1.1165695731066756</v>
      </c>
      <c r="M32" s="10">
        <f>G32-B32</f>
        <v>610.3000000000002</v>
      </c>
      <c r="N32" s="9">
        <f>K32/F32</f>
        <v>1.1165695731066756</v>
      </c>
      <c r="O32" s="10">
        <f>K32-F32</f>
        <v>610.3000000000002</v>
      </c>
    </row>
    <row r="33" spans="1:15" s="20" customFormat="1" ht="12.75">
      <c r="A33" s="21" t="s">
        <v>34</v>
      </c>
      <c r="B33" s="22"/>
      <c r="C33" s="23"/>
      <c r="D33" s="23"/>
      <c r="E33" s="23"/>
      <c r="F33" s="8"/>
      <c r="G33" s="22"/>
      <c r="H33" s="23"/>
      <c r="I33" s="23"/>
      <c r="J33" s="23"/>
      <c r="K33" s="8"/>
      <c r="L33" s="23"/>
      <c r="M33" s="10"/>
      <c r="N33" s="23"/>
      <c r="O33" s="10"/>
    </row>
    <row r="34" spans="1:15" s="20" customFormat="1" ht="22.5">
      <c r="A34" s="18" t="s">
        <v>35</v>
      </c>
      <c r="B34" s="24">
        <v>4165.1</v>
      </c>
      <c r="C34" s="6">
        <v>0</v>
      </c>
      <c r="D34" s="6">
        <v>0</v>
      </c>
      <c r="E34" s="6">
        <v>0</v>
      </c>
      <c r="F34" s="8">
        <f>B34-C34-D34-E34</f>
        <v>4165.1</v>
      </c>
      <c r="G34" s="24">
        <v>4524.2</v>
      </c>
      <c r="H34" s="6">
        <v>0</v>
      </c>
      <c r="I34" s="6">
        <v>0</v>
      </c>
      <c r="J34" s="6">
        <v>0</v>
      </c>
      <c r="K34" s="8">
        <f>G34-H34-I34-J34</f>
        <v>4524.2</v>
      </c>
      <c r="L34" s="9">
        <f>G34/B34</f>
        <v>1.086216417372932</v>
      </c>
      <c r="M34" s="10">
        <f>G34-B34</f>
        <v>359.09999999999945</v>
      </c>
      <c r="N34" s="9">
        <f>K34/F34</f>
        <v>1.086216417372932</v>
      </c>
      <c r="O34" s="10">
        <f>K34-F34</f>
        <v>359.09999999999945</v>
      </c>
    </row>
    <row r="35" spans="1:15" ht="45" customHeight="1">
      <c r="A35" s="35" t="s">
        <v>36</v>
      </c>
      <c r="B35" s="8">
        <v>0.5</v>
      </c>
      <c r="C35" s="8">
        <v>0</v>
      </c>
      <c r="D35" s="8">
        <v>0</v>
      </c>
      <c r="E35" s="8">
        <v>0</v>
      </c>
      <c r="F35" s="8">
        <f>B35-C35-D35</f>
        <v>0.5</v>
      </c>
      <c r="G35" s="8">
        <v>0.4</v>
      </c>
      <c r="H35" s="8">
        <v>0</v>
      </c>
      <c r="I35" s="8">
        <v>0</v>
      </c>
      <c r="J35" s="8">
        <v>0</v>
      </c>
      <c r="K35" s="8">
        <f>G35-H35-I35</f>
        <v>0.4</v>
      </c>
      <c r="L35" s="9">
        <f>G35/B35</f>
        <v>0.8</v>
      </c>
      <c r="M35" s="10">
        <f>G35-B35</f>
        <v>-0.09999999999999998</v>
      </c>
      <c r="N35" s="9">
        <f>K35/F35</f>
        <v>0.8</v>
      </c>
      <c r="O35" s="10">
        <f>K35-F35</f>
        <v>-0.09999999999999998</v>
      </c>
    </row>
    <row r="36" spans="1:15" ht="33.75" customHeight="1">
      <c r="A36" s="35" t="s">
        <v>37</v>
      </c>
      <c r="B36" s="8">
        <v>25475.9</v>
      </c>
      <c r="C36" s="8">
        <v>0</v>
      </c>
      <c r="D36" s="8">
        <v>0</v>
      </c>
      <c r="E36" s="8">
        <v>0</v>
      </c>
      <c r="F36" s="8">
        <f>B36-C36-D36</f>
        <v>25475.9</v>
      </c>
      <c r="G36" s="8">
        <v>27579.9</v>
      </c>
      <c r="H36" s="8">
        <v>0</v>
      </c>
      <c r="I36" s="8">
        <v>0</v>
      </c>
      <c r="J36" s="8">
        <v>0</v>
      </c>
      <c r="K36" s="8">
        <f>G36-H36-I36-J36</f>
        <v>27579.9</v>
      </c>
      <c r="L36" s="9">
        <f>G36/B36</f>
        <v>1.0825878575437964</v>
      </c>
      <c r="M36" s="10">
        <f>G36-B36</f>
        <v>2104</v>
      </c>
      <c r="N36" s="9">
        <f>K36/F36</f>
        <v>1.0825878575437964</v>
      </c>
      <c r="O36" s="10">
        <f>K36-F36</f>
        <v>2104</v>
      </c>
    </row>
    <row r="37" ht="15">
      <c r="A37" s="25" t="s">
        <v>38</v>
      </c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1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2.7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1"/>
      <c r="H102" s="1"/>
      <c r="I102" s="1"/>
      <c r="J102" s="1"/>
      <c r="K102" s="1"/>
      <c r="L102" s="1"/>
      <c r="M102" s="1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2017-10-11T05:06:39Z</cp:lastPrinted>
  <dcterms:created xsi:type="dcterms:W3CDTF">2017-10-11T05:04:49Z</dcterms:created>
  <dcterms:modified xsi:type="dcterms:W3CDTF">2017-10-17T11:29:50Z</dcterms:modified>
  <cp:category/>
  <cp:version/>
  <cp:contentType/>
  <cp:contentStatus/>
</cp:coreProperties>
</file>