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195" windowHeight="5970" activeTab="0"/>
  </bookViews>
  <sheets>
    <sheet name="Лист1" sheetId="1" r:id="rId1"/>
  </sheets>
  <definedNames>
    <definedName name="_xlnm.Print_Area" localSheetId="0">'Лист1'!$A$1:$P$37</definedName>
  </definedNames>
  <calcPr fullCalcOnLoad="1"/>
</workbook>
</file>

<file path=xl/sharedStrings.xml><?xml version="1.0" encoding="utf-8"?>
<sst xmlns="http://schemas.openxmlformats.org/spreadsheetml/2006/main" count="65" uniqueCount="39">
  <si>
    <t>Динамика поступлений  по УФНС России по Томской области</t>
  </si>
  <si>
    <t>Темп роста по общей сумме поступлений, %</t>
  </si>
  <si>
    <t>Увели-чение, (снижение) млн.руб.</t>
  </si>
  <si>
    <t>Темп роста без переданных,%</t>
  </si>
  <si>
    <t>Показатели</t>
  </si>
  <si>
    <t>МРИ 1</t>
  </si>
  <si>
    <t>МРИ 2</t>
  </si>
  <si>
    <t>Другие МРИ по КН</t>
  </si>
  <si>
    <t>Всего поступило в бюджетную систему с учетом страховых взносов</t>
  </si>
  <si>
    <t xml:space="preserve">               в том числе:</t>
  </si>
  <si>
    <t>Поступило в бюджетную систему РФ без страховых взносов</t>
  </si>
  <si>
    <t>Поступило в бюджетную систему РФ без страховых взносов и НДПИ</t>
  </si>
  <si>
    <t xml:space="preserve">   Налоги и сборы в консолидированный бюджет РФ</t>
  </si>
  <si>
    <t xml:space="preserve">               в федеральный бюджет</t>
  </si>
  <si>
    <t xml:space="preserve">                    в КБ  субъекта</t>
  </si>
  <si>
    <t xml:space="preserve">               в  т.ч.      в местные бюджеты</t>
  </si>
  <si>
    <t xml:space="preserve">                               из них:</t>
  </si>
  <si>
    <t xml:space="preserve">     Налог на прибыль организаций</t>
  </si>
  <si>
    <t xml:space="preserve">      НДФЛ в КБ субъекта РФ</t>
  </si>
  <si>
    <t>X</t>
  </si>
  <si>
    <t xml:space="preserve">      Налоги на совокупный доход</t>
  </si>
  <si>
    <t xml:space="preserve">      НДС</t>
  </si>
  <si>
    <t xml:space="preserve">      НДС на товары, ввозимые на территорию РФ </t>
  </si>
  <si>
    <t xml:space="preserve">      Акцизы по товарам, производимым на территории РФ</t>
  </si>
  <si>
    <t xml:space="preserve">      НДПИ </t>
  </si>
  <si>
    <t xml:space="preserve">          из него НДПИ нефть</t>
  </si>
  <si>
    <t xml:space="preserve">                    в консолидированный бюджет субъекта</t>
  </si>
  <si>
    <r>
      <t xml:space="preserve">Имущественные налоги </t>
    </r>
    <r>
      <rPr>
        <sz val="8"/>
        <rFont val="Arial Cyr"/>
        <family val="0"/>
      </rPr>
      <t>(налог на имущество организаций и физических лиц, транспортный налог, земельный налог, налог на игорный бизнес)</t>
    </r>
  </si>
  <si>
    <t>в т.ч.</t>
  </si>
  <si>
    <t>Налог на имущество организаций                    в КБ  субъекта</t>
  </si>
  <si>
    <t>Государственные внебюджетные фонды (за счет ЕСН, без расходов на государственное социальное страхование, а также за счет налогов со специальным налоговым режимом)</t>
  </si>
  <si>
    <t>2018 год</t>
  </si>
  <si>
    <t>2019 год</t>
  </si>
  <si>
    <t>Межрайонные по КН</t>
  </si>
  <si>
    <t>Страховые взносы на обязательное социальное страхование в РФ</t>
  </si>
  <si>
    <t>На 01.01.2019г.</t>
  </si>
  <si>
    <t>На 01.01.2019г. без переданных</t>
  </si>
  <si>
    <t>На 01.01.2020г.</t>
  </si>
  <si>
    <t>На 01.01.2020г. без переданных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</si>
</sst>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%"/>
    <numFmt numFmtId="166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52" applyFill="1">
      <alignment/>
      <protection/>
    </xf>
    <xf numFmtId="164" fontId="2" fillId="0" borderId="0" xfId="52" applyNumberFormat="1" applyFill="1">
      <alignment/>
      <protection/>
    </xf>
    <xf numFmtId="0" fontId="2" fillId="0" borderId="10" xfId="52" applyFill="1" applyBorder="1">
      <alignment/>
      <protection/>
    </xf>
    <xf numFmtId="164" fontId="0" fillId="0" borderId="10" xfId="52" applyNumberFormat="1" applyFont="1" applyFill="1" applyBorder="1" applyAlignment="1">
      <alignment wrapText="1" shrinkToFit="1"/>
      <protection/>
    </xf>
    <xf numFmtId="164" fontId="2" fillId="0" borderId="10" xfId="52" applyNumberFormat="1" applyFill="1" applyBorder="1">
      <alignment/>
      <protection/>
    </xf>
    <xf numFmtId="164" fontId="2" fillId="0" borderId="10" xfId="52" applyNumberFormat="1" applyFill="1" applyBorder="1" applyAlignment="1">
      <alignment wrapText="1" shrinkToFit="1"/>
      <protection/>
    </xf>
    <xf numFmtId="164" fontId="4" fillId="0" borderId="10" xfId="52" applyNumberFormat="1" applyFont="1" applyFill="1" applyBorder="1">
      <alignment/>
      <protection/>
    </xf>
    <xf numFmtId="165" fontId="4" fillId="0" borderId="10" xfId="52" applyNumberFormat="1" applyFont="1" applyFill="1" applyBorder="1">
      <alignment/>
      <protection/>
    </xf>
    <xf numFmtId="166" fontId="4" fillId="0" borderId="10" xfId="52" applyNumberFormat="1" applyFont="1" applyFill="1" applyBorder="1">
      <alignment/>
      <protection/>
    </xf>
    <xf numFmtId="0" fontId="7" fillId="0" borderId="10" xfId="52" applyFont="1" applyFill="1" applyBorder="1">
      <alignment/>
      <protection/>
    </xf>
    <xf numFmtId="0" fontId="4" fillId="0" borderId="10" xfId="52" applyFont="1" applyFill="1" applyBorder="1">
      <alignment/>
      <protection/>
    </xf>
    <xf numFmtId="165" fontId="2" fillId="0" borderId="10" xfId="52" applyNumberFormat="1" applyFont="1" applyFill="1" applyBorder="1">
      <alignment/>
      <protection/>
    </xf>
    <xf numFmtId="0" fontId="4" fillId="0" borderId="10" xfId="52" applyFont="1" applyFill="1" applyBorder="1" applyAlignment="1">
      <alignment wrapText="1" shrinkToFit="1"/>
      <protection/>
    </xf>
    <xf numFmtId="165" fontId="5" fillId="0" borderId="10" xfId="52" applyNumberFormat="1" applyFont="1" applyFill="1" applyBorder="1">
      <alignment/>
      <protection/>
    </xf>
    <xf numFmtId="0" fontId="9" fillId="0" borderId="10" xfId="52" applyFont="1" applyFill="1" applyBorder="1" applyAlignment="1">
      <alignment wrapText="1" shrinkToFit="1"/>
      <protection/>
    </xf>
    <xf numFmtId="164" fontId="4" fillId="0" borderId="10" xfId="52" applyNumberFormat="1" applyFont="1" applyFill="1" applyBorder="1" applyAlignment="1">
      <alignment horizontal="right"/>
      <protection/>
    </xf>
    <xf numFmtId="0" fontId="5" fillId="0" borderId="0" xfId="52" applyFont="1" applyFill="1">
      <alignment/>
      <protection/>
    </xf>
    <xf numFmtId="0" fontId="2" fillId="0" borderId="10" xfId="52" applyFont="1" applyFill="1" applyBorder="1" applyAlignment="1">
      <alignment wrapText="1" shrinkToFit="1"/>
      <protection/>
    </xf>
    <xf numFmtId="49" fontId="2" fillId="0" borderId="10" xfId="52" applyNumberFormat="1" applyFill="1" applyBorder="1" applyAlignment="1">
      <alignment horizontal="right"/>
      <protection/>
    </xf>
    <xf numFmtId="49" fontId="2" fillId="0" borderId="10" xfId="52" applyNumberFormat="1" applyFill="1" applyBorder="1" applyAlignment="1">
      <alignment horizontal="center"/>
      <protection/>
    </xf>
    <xf numFmtId="0" fontId="0" fillId="0" borderId="0" xfId="52" applyFont="1" applyFill="1">
      <alignment/>
      <protection/>
    </xf>
    <xf numFmtId="0" fontId="4" fillId="0" borderId="10" xfId="0" applyFont="1" applyFill="1" applyBorder="1" applyAlignment="1">
      <alignment wrapText="1" shrinkToFit="1"/>
    </xf>
    <xf numFmtId="0" fontId="5" fillId="0" borderId="10" xfId="52" applyFont="1" applyFill="1" applyBorder="1">
      <alignment/>
      <protection/>
    </xf>
    <xf numFmtId="164" fontId="5" fillId="0" borderId="10" xfId="52" applyNumberFormat="1" applyFont="1" applyFill="1" applyBorder="1">
      <alignment/>
      <protection/>
    </xf>
    <xf numFmtId="165" fontId="6" fillId="0" borderId="10" xfId="52" applyNumberFormat="1" applyFont="1" applyFill="1" applyBorder="1">
      <alignment/>
      <protection/>
    </xf>
    <xf numFmtId="166" fontId="6" fillId="0" borderId="10" xfId="52" applyNumberFormat="1" applyFont="1" applyFill="1" applyBorder="1">
      <alignment/>
      <protection/>
    </xf>
    <xf numFmtId="164" fontId="8" fillId="0" borderId="10" xfId="0" applyNumberFormat="1" applyFont="1" applyFill="1" applyBorder="1" applyAlignment="1">
      <alignment horizontal="center" vertical="center"/>
    </xf>
    <xf numFmtId="0" fontId="6" fillId="0" borderId="10" xfId="52" applyFont="1" applyFill="1" applyBorder="1" applyAlignment="1">
      <alignment wrapText="1" shrinkToFit="1"/>
      <protection/>
    </xf>
    <xf numFmtId="164" fontId="6" fillId="0" borderId="10" xfId="52" applyNumberFormat="1" applyFont="1" applyFill="1" applyBorder="1">
      <alignment/>
      <protection/>
    </xf>
    <xf numFmtId="0" fontId="9" fillId="0" borderId="10" xfId="0" applyFont="1" applyFill="1" applyBorder="1" applyAlignment="1">
      <alignment wrapText="1" shrinkToFit="1"/>
    </xf>
    <xf numFmtId="164" fontId="2" fillId="0" borderId="10" xfId="52" applyNumberFormat="1" applyFont="1" applyFill="1" applyBorder="1">
      <alignment/>
      <protection/>
    </xf>
    <xf numFmtId="164" fontId="2" fillId="0" borderId="11" xfId="52" applyNumberFormat="1" applyFill="1" applyBorder="1" applyAlignment="1">
      <alignment horizontal="center" wrapText="1" shrinkToFit="1"/>
      <protection/>
    </xf>
    <xf numFmtId="164" fontId="2" fillId="0" borderId="12" xfId="52" applyNumberFormat="1" applyFill="1" applyBorder="1" applyAlignment="1">
      <alignment horizontal="center" wrapText="1" shrinkToFit="1"/>
      <protection/>
    </xf>
    <xf numFmtId="164" fontId="0" fillId="0" borderId="13" xfId="52" applyNumberFormat="1" applyFont="1" applyFill="1" applyBorder="1" applyAlignment="1">
      <alignment horizontal="center"/>
      <protection/>
    </xf>
    <xf numFmtId="164" fontId="2" fillId="0" borderId="14" xfId="52" applyNumberFormat="1" applyFill="1" applyBorder="1" applyAlignment="1">
      <alignment horizontal="center"/>
      <protection/>
    </xf>
    <xf numFmtId="164" fontId="3" fillId="0" borderId="11" xfId="52" applyNumberFormat="1" applyFont="1" applyFill="1" applyBorder="1" applyAlignment="1">
      <alignment horizontal="center" wrapText="1" shrinkToFit="1"/>
      <protection/>
    </xf>
    <xf numFmtId="164" fontId="3" fillId="0" borderId="12" xfId="52" applyNumberFormat="1" applyFont="1" applyFill="1" applyBorder="1" applyAlignment="1">
      <alignment horizontal="center" wrapText="1" shrinkToFit="1"/>
      <protection/>
    </xf>
    <xf numFmtId="0" fontId="3" fillId="0" borderId="10" xfId="52" applyFont="1" applyFill="1" applyBorder="1" applyAlignment="1">
      <alignment horizontal="center" wrapText="1" shrinkToFit="1"/>
      <protection/>
    </xf>
    <xf numFmtId="164" fontId="26" fillId="0" borderId="0" xfId="52" applyNumberFormat="1" applyFont="1" applyFill="1">
      <alignment/>
      <protection/>
    </xf>
    <xf numFmtId="0" fontId="8" fillId="0" borderId="10" xfId="0" applyFont="1" applyFill="1" applyBorder="1" applyAlignment="1">
      <alignment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73"/>
  <sheetViews>
    <sheetView tabSelected="1"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1" sqref="A11"/>
    </sheetView>
  </sheetViews>
  <sheetFormatPr defaultColWidth="9.140625" defaultRowHeight="15"/>
  <cols>
    <col min="1" max="1" width="33.28125" style="1" customWidth="1"/>
    <col min="2" max="2" width="12.140625" style="2" customWidth="1"/>
    <col min="3" max="3" width="9.7109375" style="2" customWidth="1"/>
    <col min="4" max="4" width="9.421875" style="2" customWidth="1"/>
    <col min="5" max="5" width="8.140625" style="2" customWidth="1"/>
    <col min="6" max="7" width="13.28125" style="2" customWidth="1"/>
    <col min="8" max="8" width="6.7109375" style="2" hidden="1" customWidth="1"/>
    <col min="9" max="9" width="8.8515625" style="2" customWidth="1"/>
    <col min="10" max="11" width="9.00390625" style="2" customWidth="1"/>
    <col min="12" max="12" width="13.8515625" style="2" customWidth="1"/>
    <col min="13" max="13" width="11.7109375" style="2" customWidth="1"/>
    <col min="14" max="14" width="11.57421875" style="2" customWidth="1"/>
    <col min="15" max="15" width="11.28125" style="1" customWidth="1"/>
    <col min="16" max="16" width="11.7109375" style="1" customWidth="1"/>
    <col min="17" max="16384" width="9.140625" style="1" customWidth="1"/>
  </cols>
  <sheetData>
    <row r="2" ht="14.25">
      <c r="B2" s="39" t="s">
        <v>0</v>
      </c>
    </row>
    <row r="4" spans="1:16" ht="15">
      <c r="A4" s="3"/>
      <c r="B4" s="34" t="s">
        <v>31</v>
      </c>
      <c r="C4" s="35"/>
      <c r="D4" s="35"/>
      <c r="E4" s="35"/>
      <c r="F4" s="35"/>
      <c r="G4" s="34" t="s">
        <v>32</v>
      </c>
      <c r="H4" s="35"/>
      <c r="I4" s="35"/>
      <c r="J4" s="35"/>
      <c r="K4" s="35"/>
      <c r="L4" s="35"/>
      <c r="M4" s="36" t="s">
        <v>1</v>
      </c>
      <c r="N4" s="32" t="s">
        <v>2</v>
      </c>
      <c r="O4" s="38" t="s">
        <v>3</v>
      </c>
      <c r="P4" s="32" t="s">
        <v>2</v>
      </c>
    </row>
    <row r="5" spans="1:16" ht="60">
      <c r="A5" s="3" t="s">
        <v>4</v>
      </c>
      <c r="B5" s="4" t="s">
        <v>35</v>
      </c>
      <c r="C5" s="5" t="s">
        <v>5</v>
      </c>
      <c r="D5" s="5" t="s">
        <v>6</v>
      </c>
      <c r="E5" s="6" t="s">
        <v>7</v>
      </c>
      <c r="F5" s="4" t="s">
        <v>36</v>
      </c>
      <c r="G5" s="4" t="s">
        <v>37</v>
      </c>
      <c r="H5" s="5" t="s">
        <v>5</v>
      </c>
      <c r="I5" s="5" t="s">
        <v>6</v>
      </c>
      <c r="J5" s="6" t="s">
        <v>7</v>
      </c>
      <c r="K5" s="6" t="s">
        <v>33</v>
      </c>
      <c r="L5" s="4" t="s">
        <v>38</v>
      </c>
      <c r="M5" s="37"/>
      <c r="N5" s="33"/>
      <c r="O5" s="38"/>
      <c r="P5" s="33"/>
    </row>
    <row r="6" spans="1:16" ht="45" customHeight="1">
      <c r="A6" s="22" t="s">
        <v>8</v>
      </c>
      <c r="B6" s="7">
        <f>B8+B37</f>
        <v>284241.69999999995</v>
      </c>
      <c r="C6" s="7">
        <f>C8+C37</f>
        <v>21325</v>
      </c>
      <c r="D6" s="7">
        <f>D8+D37</f>
        <v>114831.7</v>
      </c>
      <c r="E6" s="7">
        <f>E8+E37</f>
        <v>1854.5</v>
      </c>
      <c r="F6" s="7">
        <f>F8+F37</f>
        <v>146230.4</v>
      </c>
      <c r="G6" s="7">
        <f>G8+G37</f>
        <v>274753.9</v>
      </c>
      <c r="H6" s="7">
        <f>H8+H37</f>
        <v>0</v>
      </c>
      <c r="I6" s="7">
        <f>I8+I37</f>
        <v>145782.90000000002</v>
      </c>
      <c r="J6" s="7">
        <f>J8+J37</f>
        <v>2611</v>
      </c>
      <c r="K6" s="7">
        <f>K8+K37</f>
        <v>9362.1</v>
      </c>
      <c r="L6" s="7">
        <f>L8+L37</f>
        <v>116997.9</v>
      </c>
      <c r="M6" s="8">
        <f>G6/B6</f>
        <v>0.9666206612189558</v>
      </c>
      <c r="N6" s="9">
        <f>G6-B6</f>
        <v>-9487.79999999993</v>
      </c>
      <c r="O6" s="8">
        <f>L6/F6</f>
        <v>0.8000928671466399</v>
      </c>
      <c r="P6" s="9">
        <f>L6-F6</f>
        <v>-29232.5</v>
      </c>
    </row>
    <row r="7" spans="1:16" ht="12.75">
      <c r="A7" s="3" t="s">
        <v>9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8"/>
      <c r="N7" s="9"/>
      <c r="O7" s="8"/>
      <c r="P7" s="9"/>
    </row>
    <row r="8" spans="1:16" ht="25.5">
      <c r="A8" s="22" t="s">
        <v>10</v>
      </c>
      <c r="B8" s="7">
        <f>B11+B36</f>
        <v>239926.69999999998</v>
      </c>
      <c r="C8" s="7">
        <f>C11+C36</f>
        <v>21325</v>
      </c>
      <c r="D8" s="7">
        <f>D11+D36</f>
        <v>114831.7</v>
      </c>
      <c r="E8" s="7">
        <f>E11+E36</f>
        <v>1854.5</v>
      </c>
      <c r="F8" s="7">
        <f>F11+F36</f>
        <v>101915.4</v>
      </c>
      <c r="G8" s="7">
        <f aca="true" t="shared" si="0" ref="G8:L8">G11+G36</f>
        <v>226960.30000000002</v>
      </c>
      <c r="H8" s="7">
        <f t="shared" si="0"/>
        <v>0</v>
      </c>
      <c r="I8" s="7">
        <f t="shared" si="0"/>
        <v>145782.90000000002</v>
      </c>
      <c r="J8" s="7">
        <f t="shared" si="0"/>
        <v>2611</v>
      </c>
      <c r="K8" s="7">
        <f t="shared" si="0"/>
        <v>9362.1</v>
      </c>
      <c r="L8" s="7">
        <f t="shared" si="0"/>
        <v>69204.3</v>
      </c>
      <c r="M8" s="8">
        <f>G8/B8</f>
        <v>0.9459568276477776</v>
      </c>
      <c r="N8" s="9">
        <f>G8-B8</f>
        <v>-12966.399999999965</v>
      </c>
      <c r="O8" s="8">
        <f>L8/F8</f>
        <v>0.6790367304646796</v>
      </c>
      <c r="P8" s="9">
        <f>L8-F8</f>
        <v>-32711.09999999999</v>
      </c>
    </row>
    <row r="9" spans="1:16" ht="38.25">
      <c r="A9" s="22" t="s">
        <v>11</v>
      </c>
      <c r="B9" s="7">
        <f>B8-B27</f>
        <v>125692.59999999998</v>
      </c>
      <c r="C9" s="7">
        <f>C8-C27</f>
        <v>5953.200000000001</v>
      </c>
      <c r="D9" s="7">
        <f>D8-D27</f>
        <v>40743.29999999999</v>
      </c>
      <c r="E9" s="7">
        <f>E8-E27</f>
        <v>1854.5</v>
      </c>
      <c r="F9" s="7">
        <f>F8-F27</f>
        <v>77141.5</v>
      </c>
      <c r="G9" s="7">
        <f aca="true" t="shared" si="1" ref="G9:L9">G8-G27</f>
        <v>118216.40000000002</v>
      </c>
      <c r="H9" s="7">
        <f t="shared" si="1"/>
        <v>0</v>
      </c>
      <c r="I9" s="7">
        <f t="shared" si="1"/>
        <v>45213.80000000002</v>
      </c>
      <c r="J9" s="7">
        <f t="shared" si="1"/>
        <v>2699.1</v>
      </c>
      <c r="K9" s="7">
        <f t="shared" si="1"/>
        <v>5458.400000000001</v>
      </c>
      <c r="L9" s="7">
        <f t="shared" si="1"/>
        <v>64845.100000000006</v>
      </c>
      <c r="M9" s="8">
        <f>G9/B9</f>
        <v>0.9405199669670294</v>
      </c>
      <c r="N9" s="9">
        <f>G9-B9</f>
        <v>-7476.199999999953</v>
      </c>
      <c r="O9" s="8">
        <f>L9/F9</f>
        <v>0.8405994179527233</v>
      </c>
      <c r="P9" s="9">
        <f>L9-F9</f>
        <v>-12296.399999999994</v>
      </c>
    </row>
    <row r="10" spans="1:16" ht="12.75">
      <c r="A10" s="3" t="s">
        <v>9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8"/>
      <c r="N10" s="9"/>
      <c r="O10" s="8"/>
      <c r="P10" s="9"/>
    </row>
    <row r="11" spans="1:16" ht="45">
      <c r="A11" s="40" t="s">
        <v>12</v>
      </c>
      <c r="B11" s="7">
        <f>SUM(B12:B13)</f>
        <v>239926.3</v>
      </c>
      <c r="C11" s="7">
        <f>SUM(C12:C13)</f>
        <v>21325</v>
      </c>
      <c r="D11" s="7">
        <f>SUM(D12:D13)</f>
        <v>114831.7</v>
      </c>
      <c r="E11" s="7">
        <f>SUM(E12:E13)</f>
        <v>1854.5</v>
      </c>
      <c r="F11" s="7">
        <f>SUM(F12:F13)</f>
        <v>101915</v>
      </c>
      <c r="G11" s="7">
        <f>SUM(G12:G13)</f>
        <v>226960.1</v>
      </c>
      <c r="H11" s="7">
        <f>SUM(H12:H13)</f>
        <v>0</v>
      </c>
      <c r="I11" s="7">
        <f>SUM(I12:I13)</f>
        <v>145782.90000000002</v>
      </c>
      <c r="J11" s="7">
        <f>SUM(J12:J13)</f>
        <v>2611</v>
      </c>
      <c r="K11" s="7">
        <f>SUM(K12:K13)</f>
        <v>9362.1</v>
      </c>
      <c r="L11" s="7">
        <f>SUM(L12:L13)</f>
        <v>69204.1</v>
      </c>
      <c r="M11" s="8">
        <f>G11/B11</f>
        <v>0.9459575711374703</v>
      </c>
      <c r="N11" s="9">
        <f>G11-B11</f>
        <v>-12966.199999999983</v>
      </c>
      <c r="O11" s="8">
        <f>L11/F11</f>
        <v>0.6790374331550803</v>
      </c>
      <c r="P11" s="9">
        <f>L11-F11</f>
        <v>-32710.899999999994</v>
      </c>
    </row>
    <row r="12" spans="1:16" s="17" customFormat="1" ht="12.75">
      <c r="A12" s="23" t="s">
        <v>13</v>
      </c>
      <c r="B12" s="24">
        <v>183678.9</v>
      </c>
      <c r="C12" s="24">
        <v>20457.2</v>
      </c>
      <c r="D12" s="24">
        <v>107771.8</v>
      </c>
      <c r="E12" s="24">
        <v>1025.4</v>
      </c>
      <c r="F12" s="31">
        <v>54424.4</v>
      </c>
      <c r="G12" s="24">
        <v>171005.1</v>
      </c>
      <c r="H12" s="24"/>
      <c r="I12" s="24">
        <v>138799.2</v>
      </c>
      <c r="J12" s="24">
        <v>1867</v>
      </c>
      <c r="K12" s="24">
        <v>8701</v>
      </c>
      <c r="L12" s="31">
        <f>G12-I12-J12-K12</f>
        <v>21637.899999999994</v>
      </c>
      <c r="M12" s="25">
        <f>G12/B12</f>
        <v>0.9310002400929013</v>
      </c>
      <c r="N12" s="26">
        <f>G12-B12</f>
        <v>-12673.799999999988</v>
      </c>
      <c r="O12" s="25">
        <f>L12/F12</f>
        <v>0.39757718964288064</v>
      </c>
      <c r="P12" s="26">
        <f>L12-F12</f>
        <v>-32786.50000000001</v>
      </c>
    </row>
    <row r="13" spans="1:16" ht="12.75">
      <c r="A13" s="10" t="s">
        <v>14</v>
      </c>
      <c r="B13" s="5">
        <v>56247.4</v>
      </c>
      <c r="C13" s="5">
        <v>867.8</v>
      </c>
      <c r="D13" s="5">
        <v>7059.9</v>
      </c>
      <c r="E13" s="5">
        <v>829.1</v>
      </c>
      <c r="F13" s="31">
        <f>B13-C13-D13-E13</f>
        <v>47490.6</v>
      </c>
      <c r="G13" s="5">
        <v>55955</v>
      </c>
      <c r="H13" s="5"/>
      <c r="I13" s="5">
        <v>6983.7</v>
      </c>
      <c r="J13" s="5">
        <v>744</v>
      </c>
      <c r="K13" s="5">
        <v>661.1</v>
      </c>
      <c r="L13" s="31">
        <f>G13-I13-J13-K13</f>
        <v>47566.200000000004</v>
      </c>
      <c r="M13" s="8">
        <f>G13/B13</f>
        <v>0.9948015374932886</v>
      </c>
      <c r="N13" s="9">
        <f>G13-B13</f>
        <v>-292.40000000000146</v>
      </c>
      <c r="O13" s="8">
        <f>L13/F13</f>
        <v>1.0015918939748079</v>
      </c>
      <c r="P13" s="9">
        <f>L13-F13</f>
        <v>75.60000000000582</v>
      </c>
    </row>
    <row r="14" spans="1:16" ht="12.75">
      <c r="A14" s="10" t="s">
        <v>15</v>
      </c>
      <c r="B14" s="5">
        <v>10145.5</v>
      </c>
      <c r="C14" s="5">
        <v>1.8</v>
      </c>
      <c r="D14" s="5">
        <v>9.3</v>
      </c>
      <c r="E14" s="5">
        <v>0</v>
      </c>
      <c r="F14" s="31">
        <f>B14-C14-D14-E14</f>
        <v>10134.400000000001</v>
      </c>
      <c r="G14" s="5">
        <v>10611.4</v>
      </c>
      <c r="H14" s="5"/>
      <c r="I14" s="5">
        <v>11.5</v>
      </c>
      <c r="J14" s="5">
        <v>0</v>
      </c>
      <c r="K14" s="5">
        <v>0</v>
      </c>
      <c r="L14" s="31">
        <f>G14-I14-J14-K14</f>
        <v>10599.9</v>
      </c>
      <c r="M14" s="8">
        <f>G14/B14</f>
        <v>1.0459218372677541</v>
      </c>
      <c r="N14" s="9">
        <f>G14-B14</f>
        <v>465.89999999999964</v>
      </c>
      <c r="O14" s="8">
        <f>L14/F14</f>
        <v>1.0459326649826333</v>
      </c>
      <c r="P14" s="9">
        <f>L14-F14</f>
        <v>465.4999999999982</v>
      </c>
    </row>
    <row r="15" spans="1:16" ht="12.75">
      <c r="A15" s="3" t="s">
        <v>16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8"/>
      <c r="N15" s="9"/>
      <c r="O15" s="8"/>
      <c r="P15" s="9"/>
    </row>
    <row r="16" spans="1:16" ht="12.75">
      <c r="A16" s="11" t="s">
        <v>17</v>
      </c>
      <c r="B16" s="7">
        <f>SUM(B17:B18)</f>
        <v>19650.399999999998</v>
      </c>
      <c r="C16" s="7">
        <f>SUM(C17:C18)</f>
        <v>1047.5</v>
      </c>
      <c r="D16" s="7">
        <f>SUM(D17:D18)</f>
        <v>7942.700000000001</v>
      </c>
      <c r="E16" s="7">
        <f>SUM(E17:E18)</f>
        <v>874.1</v>
      </c>
      <c r="F16" s="7">
        <f>SUM(F17:F18)</f>
        <v>9786.099999999997</v>
      </c>
      <c r="G16" s="7">
        <f aca="true" t="shared" si="2" ref="G16:L16">SUM(G17:G18)</f>
        <v>17884.3</v>
      </c>
      <c r="H16" s="7">
        <f t="shared" si="2"/>
        <v>0</v>
      </c>
      <c r="I16" s="7">
        <f t="shared" si="2"/>
        <v>7646.4</v>
      </c>
      <c r="J16" s="7">
        <f t="shared" si="2"/>
        <v>796.5</v>
      </c>
      <c r="K16" s="7">
        <f t="shared" si="2"/>
        <v>779.9</v>
      </c>
      <c r="L16" s="7">
        <f t="shared" si="2"/>
        <v>8661.4</v>
      </c>
      <c r="M16" s="8">
        <f>G16/B16</f>
        <v>0.9101239669421488</v>
      </c>
      <c r="N16" s="9">
        <f>G16-B16</f>
        <v>-1766.0999999999985</v>
      </c>
      <c r="O16" s="8">
        <f>L16/F16</f>
        <v>0.8850716833059138</v>
      </c>
      <c r="P16" s="9">
        <f>L16-F16</f>
        <v>-1124.699999999997</v>
      </c>
    </row>
    <row r="17" spans="1:16" s="17" customFormat="1" ht="12.75">
      <c r="A17" s="23" t="s">
        <v>13</v>
      </c>
      <c r="B17" s="24">
        <v>2296.6</v>
      </c>
      <c r="C17" s="24">
        <v>181.6</v>
      </c>
      <c r="D17" s="24">
        <v>892.1</v>
      </c>
      <c r="E17" s="24">
        <v>45</v>
      </c>
      <c r="F17" s="5">
        <f>B17-C17-D17-E17</f>
        <v>1177.9</v>
      </c>
      <c r="G17" s="24">
        <v>2078.6</v>
      </c>
      <c r="H17" s="24"/>
      <c r="I17" s="24">
        <v>674.2</v>
      </c>
      <c r="J17" s="24">
        <v>52.5</v>
      </c>
      <c r="K17" s="24">
        <v>120.4</v>
      </c>
      <c r="L17" s="31">
        <v>1231.4</v>
      </c>
      <c r="M17" s="14">
        <f>G17/B17</f>
        <v>0.9050770704519725</v>
      </c>
      <c r="N17" s="26">
        <f>G17-B17</f>
        <v>-218</v>
      </c>
      <c r="O17" s="14">
        <f>L17/F17</f>
        <v>1.0454198149248664</v>
      </c>
      <c r="P17" s="26">
        <f>L17-F17</f>
        <v>53.5</v>
      </c>
    </row>
    <row r="18" spans="1:16" ht="12.75">
      <c r="A18" s="10" t="s">
        <v>14</v>
      </c>
      <c r="B18" s="5">
        <v>17353.8</v>
      </c>
      <c r="C18" s="5">
        <v>865.9</v>
      </c>
      <c r="D18" s="5">
        <v>7050.6</v>
      </c>
      <c r="E18" s="5">
        <v>829.1</v>
      </c>
      <c r="F18" s="5">
        <f>B18-C18-D18-E18</f>
        <v>8608.199999999997</v>
      </c>
      <c r="G18" s="5">
        <v>15805.7</v>
      </c>
      <c r="H18" s="5"/>
      <c r="I18" s="5">
        <v>6972.2</v>
      </c>
      <c r="J18" s="5">
        <v>744</v>
      </c>
      <c r="K18" s="5">
        <v>659.5</v>
      </c>
      <c r="L18" s="31">
        <f>G18-H18-I18-J18-K18</f>
        <v>7430</v>
      </c>
      <c r="M18" s="12">
        <f>G18/B18</f>
        <v>0.9107918726734203</v>
      </c>
      <c r="N18" s="9">
        <f>G18-B18</f>
        <v>-1548.0999999999985</v>
      </c>
      <c r="O18" s="12">
        <f>L18/F18</f>
        <v>0.8631305034734326</v>
      </c>
      <c r="P18" s="9">
        <f>L18-F18</f>
        <v>-1178.199999999997</v>
      </c>
    </row>
    <row r="19" spans="1:16" ht="15">
      <c r="A19" s="11" t="s">
        <v>18</v>
      </c>
      <c r="B19" s="7">
        <v>21400.7</v>
      </c>
      <c r="C19" s="7">
        <v>0</v>
      </c>
      <c r="D19" s="7">
        <v>0</v>
      </c>
      <c r="E19" s="7">
        <v>0</v>
      </c>
      <c r="F19" s="7">
        <f>B19-C19-D19-E19</f>
        <v>21400.7</v>
      </c>
      <c r="G19" s="7">
        <v>22795</v>
      </c>
      <c r="H19" s="7"/>
      <c r="I19" s="7">
        <v>0</v>
      </c>
      <c r="J19" s="7">
        <v>0</v>
      </c>
      <c r="K19" s="7">
        <v>0</v>
      </c>
      <c r="L19" s="7">
        <f>G19-H19-I19-J19</f>
        <v>22795</v>
      </c>
      <c r="M19" s="8">
        <f>G19/B19</f>
        <v>1.065152074464854</v>
      </c>
      <c r="N19" s="9">
        <f>G19-B19</f>
        <v>1394.2999999999993</v>
      </c>
      <c r="O19" s="27" t="s">
        <v>19</v>
      </c>
      <c r="P19" s="27" t="s">
        <v>19</v>
      </c>
    </row>
    <row r="20" spans="1:16" ht="12.75">
      <c r="A20" s="11" t="s">
        <v>20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8"/>
      <c r="N20" s="9"/>
      <c r="O20" s="8"/>
      <c r="P20" s="9"/>
    </row>
    <row r="21" spans="1:16" ht="12.75">
      <c r="A21" s="10" t="s">
        <v>14</v>
      </c>
      <c r="B21" s="29">
        <v>3090.8</v>
      </c>
      <c r="C21" s="5">
        <v>0</v>
      </c>
      <c r="D21" s="5">
        <v>0</v>
      </c>
      <c r="E21" s="5">
        <v>0</v>
      </c>
      <c r="F21" s="7">
        <f>B21-C21-D21-E21</f>
        <v>3090.8</v>
      </c>
      <c r="G21" s="29">
        <v>3423.5</v>
      </c>
      <c r="H21" s="5">
        <v>0</v>
      </c>
      <c r="I21" s="5">
        <v>0</v>
      </c>
      <c r="J21" s="5">
        <v>0</v>
      </c>
      <c r="K21" s="5">
        <v>0</v>
      </c>
      <c r="L21" s="7">
        <f>G21-H21-I21-J21</f>
        <v>3423.5</v>
      </c>
      <c r="M21" s="8">
        <f aca="true" t="shared" si="3" ref="M21:M31">G21/B21</f>
        <v>1.1076420344247444</v>
      </c>
      <c r="N21" s="9">
        <f aca="true" t="shared" si="4" ref="N21:N33">G21-B21</f>
        <v>332.6999999999998</v>
      </c>
      <c r="O21" s="8">
        <f aca="true" t="shared" si="5" ref="O21:O31">L21/F21</f>
        <v>1.1076420344247444</v>
      </c>
      <c r="P21" s="9">
        <f aca="true" t="shared" si="6" ref="P21:P33">L21-F21</f>
        <v>332.6999999999998</v>
      </c>
    </row>
    <row r="22" spans="1:16" s="17" customFormat="1" ht="12.75">
      <c r="A22" s="28" t="s">
        <v>21</v>
      </c>
      <c r="B22" s="29">
        <v>66081.8</v>
      </c>
      <c r="C22" s="29">
        <v>4905.7</v>
      </c>
      <c r="D22" s="29">
        <v>32800.4</v>
      </c>
      <c r="E22" s="29">
        <v>977.1</v>
      </c>
      <c r="F22" s="7">
        <v>27398.7</v>
      </c>
      <c r="G22" s="29">
        <v>59146.2</v>
      </c>
      <c r="H22" s="29"/>
      <c r="I22" s="29">
        <v>37566.9</v>
      </c>
      <c r="J22" s="29">
        <v>1889.8</v>
      </c>
      <c r="K22" s="29">
        <v>4545.4</v>
      </c>
      <c r="L22" s="7">
        <v>15144.2</v>
      </c>
      <c r="M22" s="25">
        <f t="shared" si="3"/>
        <v>0.8950452318187457</v>
      </c>
      <c r="N22" s="26">
        <f t="shared" si="4"/>
        <v>-6935.600000000006</v>
      </c>
      <c r="O22" s="25">
        <f t="shared" si="5"/>
        <v>0.552734253814962</v>
      </c>
      <c r="P22" s="26">
        <f t="shared" si="6"/>
        <v>-12254.5</v>
      </c>
    </row>
    <row r="23" spans="1:16" s="17" customFormat="1" ht="25.5">
      <c r="A23" s="28" t="s">
        <v>22</v>
      </c>
      <c r="B23" s="29">
        <v>342.1</v>
      </c>
      <c r="C23" s="29">
        <v>0</v>
      </c>
      <c r="D23" s="29">
        <v>0.3</v>
      </c>
      <c r="E23" s="29">
        <v>3.3</v>
      </c>
      <c r="F23" s="7">
        <f>B23-C23-D23-E23</f>
        <v>338.5</v>
      </c>
      <c r="G23" s="29">
        <v>236.3</v>
      </c>
      <c r="H23" s="29"/>
      <c r="I23" s="29">
        <v>0.5</v>
      </c>
      <c r="J23" s="29">
        <v>12.8</v>
      </c>
      <c r="K23" s="29">
        <v>130.4</v>
      </c>
      <c r="L23" s="7">
        <f>G23-H23-I23-J23-K23</f>
        <v>92.6</v>
      </c>
      <c r="M23" s="25">
        <f t="shared" si="3"/>
        <v>0.69073370359544</v>
      </c>
      <c r="N23" s="26">
        <f t="shared" si="4"/>
        <v>-105.80000000000001</v>
      </c>
      <c r="O23" s="25">
        <f t="shared" si="5"/>
        <v>0.273559822747415</v>
      </c>
      <c r="P23" s="26">
        <f t="shared" si="6"/>
        <v>-245.9</v>
      </c>
    </row>
    <row r="24" spans="1:16" ht="24" customHeight="1">
      <c r="A24" s="13" t="s">
        <v>23</v>
      </c>
      <c r="B24" s="7">
        <f>SUM(B25:B26)</f>
        <v>4800.1</v>
      </c>
      <c r="C24" s="7">
        <f>SUM(C25:C26)</f>
        <v>0</v>
      </c>
      <c r="D24" s="7">
        <f>SUM(D25:D26)</f>
        <v>0</v>
      </c>
      <c r="E24" s="7">
        <f>SUM(E25:E26)</f>
        <v>0</v>
      </c>
      <c r="F24" s="7">
        <f>B24-C24-D24-E24</f>
        <v>4800.1</v>
      </c>
      <c r="G24" s="7">
        <f>SUM(G25:G26)</f>
        <v>4887.4</v>
      </c>
      <c r="H24" s="7">
        <f>SUM(H25:H26)</f>
        <v>0</v>
      </c>
      <c r="I24" s="7">
        <f>SUM(I25:I26)</f>
        <v>0</v>
      </c>
      <c r="J24" s="7">
        <f>SUM(J25:J26)</f>
        <v>0</v>
      </c>
      <c r="K24" s="7">
        <f>SUM(K25:K26)</f>
        <v>2.7</v>
      </c>
      <c r="L24" s="7">
        <f>SUM(L25:L26)</f>
        <v>4884.7</v>
      </c>
      <c r="M24" s="8">
        <f t="shared" si="3"/>
        <v>1.0181871211016436</v>
      </c>
      <c r="N24" s="9">
        <f t="shared" si="4"/>
        <v>87.29999999999927</v>
      </c>
      <c r="O24" s="8">
        <f t="shared" si="5"/>
        <v>1.0176246328201495</v>
      </c>
      <c r="P24" s="9">
        <f t="shared" si="6"/>
        <v>84.59999999999945</v>
      </c>
    </row>
    <row r="25" spans="1:16" s="17" customFormat="1" ht="12.75">
      <c r="A25" s="23" t="s">
        <v>13</v>
      </c>
      <c r="B25" s="24">
        <v>561</v>
      </c>
      <c r="C25" s="24">
        <v>0</v>
      </c>
      <c r="D25" s="24">
        <v>0</v>
      </c>
      <c r="E25" s="24">
        <v>0</v>
      </c>
      <c r="F25" s="5">
        <f>B25-C25-D25</f>
        <v>561</v>
      </c>
      <c r="G25" s="24">
        <v>661.4</v>
      </c>
      <c r="H25" s="24"/>
      <c r="I25" s="24">
        <v>0</v>
      </c>
      <c r="J25" s="24">
        <v>0</v>
      </c>
      <c r="K25" s="24">
        <v>1.1</v>
      </c>
      <c r="L25" s="24">
        <f>G25-I25-J25-K25</f>
        <v>660.3</v>
      </c>
      <c r="M25" s="14">
        <f t="shared" si="3"/>
        <v>1.1789661319073084</v>
      </c>
      <c r="N25" s="26">
        <f t="shared" si="4"/>
        <v>100.39999999999998</v>
      </c>
      <c r="O25" s="14">
        <f t="shared" si="5"/>
        <v>1.1770053475935829</v>
      </c>
      <c r="P25" s="26">
        <f t="shared" si="6"/>
        <v>99.29999999999995</v>
      </c>
    </row>
    <row r="26" spans="1:16" ht="12.75">
      <c r="A26" s="10" t="s">
        <v>14</v>
      </c>
      <c r="B26" s="5">
        <v>4239.1</v>
      </c>
      <c r="C26" s="5">
        <v>0</v>
      </c>
      <c r="D26" s="5">
        <v>0</v>
      </c>
      <c r="E26" s="5">
        <v>0</v>
      </c>
      <c r="F26" s="5">
        <f>B26-C26-D26</f>
        <v>4239.1</v>
      </c>
      <c r="G26" s="5">
        <v>4226</v>
      </c>
      <c r="H26" s="5"/>
      <c r="I26" s="5">
        <v>0</v>
      </c>
      <c r="J26" s="5">
        <v>0</v>
      </c>
      <c r="K26" s="5">
        <v>1.6</v>
      </c>
      <c r="L26" s="24">
        <f>G26-I26-J26-K26</f>
        <v>4224.4</v>
      </c>
      <c r="M26" s="12">
        <f t="shared" si="3"/>
        <v>0.996909721403128</v>
      </c>
      <c r="N26" s="9">
        <f t="shared" si="4"/>
        <v>-13.100000000000364</v>
      </c>
      <c r="O26" s="12">
        <f t="shared" si="5"/>
        <v>0.9965322827958764</v>
      </c>
      <c r="P26" s="9">
        <f t="shared" si="6"/>
        <v>-14.700000000000728</v>
      </c>
    </row>
    <row r="27" spans="1:16" ht="12.75">
      <c r="A27" s="11" t="s">
        <v>24</v>
      </c>
      <c r="B27" s="7">
        <f>SUM(B28:B29)</f>
        <v>114234.1</v>
      </c>
      <c r="C27" s="7">
        <f>SUM(C28:C29)</f>
        <v>15371.8</v>
      </c>
      <c r="D27" s="7">
        <f>SUM(D28:D29)</f>
        <v>74088.40000000001</v>
      </c>
      <c r="E27" s="7">
        <f>SUM(E28:E29)</f>
        <v>0</v>
      </c>
      <c r="F27" s="7">
        <f>SUM(F28:F29)</f>
        <v>24773.899999999998</v>
      </c>
      <c r="G27" s="7">
        <f>SUM(G28:G29)</f>
        <v>108743.9</v>
      </c>
      <c r="H27" s="7">
        <f>SUM(H28:H29)</f>
        <v>0</v>
      </c>
      <c r="I27" s="7">
        <f>SUM(I28:I29)</f>
        <v>100569.1</v>
      </c>
      <c r="J27" s="7">
        <f>SUM(J28:J29)</f>
        <v>-88.1</v>
      </c>
      <c r="K27" s="7">
        <f>SUM(K28:K29)</f>
        <v>3903.7</v>
      </c>
      <c r="L27" s="7">
        <f>SUM(L28:L29)</f>
        <v>4359.199999999994</v>
      </c>
      <c r="M27" s="8">
        <f t="shared" si="3"/>
        <v>0.9519390444709591</v>
      </c>
      <c r="N27" s="9">
        <f t="shared" si="4"/>
        <v>-5490.200000000012</v>
      </c>
      <c r="O27" s="8">
        <f t="shared" si="5"/>
        <v>0.17595937660198818</v>
      </c>
      <c r="P27" s="9">
        <f t="shared" si="6"/>
        <v>-20414.700000000004</v>
      </c>
    </row>
    <row r="28" spans="1:16" s="17" customFormat="1" ht="12.75">
      <c r="A28" s="23" t="s">
        <v>13</v>
      </c>
      <c r="B28" s="24">
        <v>114209.8</v>
      </c>
      <c r="C28" s="24">
        <v>15370</v>
      </c>
      <c r="D28" s="24">
        <v>74079.1</v>
      </c>
      <c r="E28" s="24">
        <v>0</v>
      </c>
      <c r="F28" s="5">
        <f>B28-C28-D28-E28</f>
        <v>24760.699999999997</v>
      </c>
      <c r="G28" s="24">
        <v>108719.5</v>
      </c>
      <c r="H28" s="24"/>
      <c r="I28" s="24">
        <v>100557.6</v>
      </c>
      <c r="J28" s="24">
        <v>-88.1</v>
      </c>
      <c r="K28" s="24">
        <v>3903.7</v>
      </c>
      <c r="L28" s="5">
        <f>G28-H28-I28-J28-K28</f>
        <v>4346.299999999995</v>
      </c>
      <c r="M28" s="14">
        <f t="shared" si="3"/>
        <v>0.9519279431362282</v>
      </c>
      <c r="N28" s="26">
        <f t="shared" si="4"/>
        <v>-5490.300000000003</v>
      </c>
      <c r="O28" s="14">
        <f t="shared" si="5"/>
        <v>0.1755321941625235</v>
      </c>
      <c r="P28" s="9">
        <f t="shared" si="6"/>
        <v>-20414.4</v>
      </c>
    </row>
    <row r="29" spans="1:16" ht="12.75">
      <c r="A29" s="10" t="s">
        <v>14</v>
      </c>
      <c r="B29" s="5">
        <v>24.3</v>
      </c>
      <c r="C29" s="5">
        <v>1.8</v>
      </c>
      <c r="D29" s="5">
        <v>9.3</v>
      </c>
      <c r="E29" s="5">
        <v>0</v>
      </c>
      <c r="F29" s="5">
        <f>B29-C29-D29-E29</f>
        <v>13.2</v>
      </c>
      <c r="G29" s="5">
        <v>24.4</v>
      </c>
      <c r="H29" s="5"/>
      <c r="I29" s="5">
        <v>11.5</v>
      </c>
      <c r="J29" s="5">
        <v>0</v>
      </c>
      <c r="K29" s="5">
        <v>0</v>
      </c>
      <c r="L29" s="5">
        <f>G29-H29-I29-J29-K29</f>
        <v>12.899999999999999</v>
      </c>
      <c r="M29" s="14">
        <f t="shared" si="3"/>
        <v>1.0041152263374484</v>
      </c>
      <c r="N29" s="9">
        <f t="shared" si="4"/>
        <v>0.09999999999999787</v>
      </c>
      <c r="O29" s="12">
        <f t="shared" si="5"/>
        <v>0.9772727272727272</v>
      </c>
      <c r="P29" s="9">
        <f t="shared" si="6"/>
        <v>-0.3000000000000007</v>
      </c>
    </row>
    <row r="30" spans="1:16" ht="12.75">
      <c r="A30" s="11" t="s">
        <v>25</v>
      </c>
      <c r="B30" s="7">
        <f>SUM(B31:B32)</f>
        <v>108306.9</v>
      </c>
      <c r="C30" s="7">
        <f>SUM(C31:C32)</f>
        <v>15369.1</v>
      </c>
      <c r="D30" s="7">
        <f>SUM(D31:D32)</f>
        <v>72606.6</v>
      </c>
      <c r="E30" s="7">
        <f>SUM(E31:E32)</f>
        <v>0</v>
      </c>
      <c r="F30" s="7">
        <f>SUM(F31:F32)</f>
        <v>20331.199999999983</v>
      </c>
      <c r="G30" s="7">
        <f>SUM(G31:G32)</f>
        <v>103707.3</v>
      </c>
      <c r="H30" s="7">
        <f>SUM(H31:H32)</f>
        <v>0</v>
      </c>
      <c r="I30" s="7">
        <f>SUM(I31:I32)</f>
        <v>95741.4</v>
      </c>
      <c r="J30" s="7">
        <f>SUM(J31:J32)</f>
        <v>-88.1</v>
      </c>
      <c r="K30" s="7">
        <f>SUM(K31:K32)</f>
        <v>3903.7</v>
      </c>
      <c r="L30" s="7">
        <f>SUM(L31:L32)</f>
        <v>4150.2</v>
      </c>
      <c r="M30" s="8">
        <f t="shared" si="3"/>
        <v>0.9575317916033051</v>
      </c>
      <c r="N30" s="9">
        <f t="shared" si="4"/>
        <v>-4599.599999999991</v>
      </c>
      <c r="O30" s="8">
        <f t="shared" si="5"/>
        <v>0.20412961359880397</v>
      </c>
      <c r="P30" s="9">
        <f t="shared" si="6"/>
        <v>-16180.999999999982</v>
      </c>
    </row>
    <row r="31" spans="1:16" s="17" customFormat="1" ht="12.75">
      <c r="A31" s="23" t="s">
        <v>13</v>
      </c>
      <c r="B31" s="24">
        <v>108306.9</v>
      </c>
      <c r="C31" s="24">
        <v>15369.1</v>
      </c>
      <c r="D31" s="24">
        <v>72606.6</v>
      </c>
      <c r="E31" s="24"/>
      <c r="F31" s="24">
        <f>B31-C31-D31-E31</f>
        <v>20331.199999999983</v>
      </c>
      <c r="G31" s="24">
        <v>103707.3</v>
      </c>
      <c r="H31" s="24"/>
      <c r="I31" s="24">
        <v>95741.4</v>
      </c>
      <c r="J31" s="24">
        <v>-88.1</v>
      </c>
      <c r="K31" s="24">
        <v>3903.7</v>
      </c>
      <c r="L31" s="5">
        <v>4150.2</v>
      </c>
      <c r="M31" s="14">
        <f t="shared" si="3"/>
        <v>0.9575317916033051</v>
      </c>
      <c r="N31" s="26">
        <f t="shared" si="4"/>
        <v>-4599.599999999991</v>
      </c>
      <c r="O31" s="14">
        <f t="shared" si="5"/>
        <v>0.20412961359880397</v>
      </c>
      <c r="P31" s="26">
        <f t="shared" si="6"/>
        <v>-16180.999999999982</v>
      </c>
    </row>
    <row r="32" spans="1:16" ht="12.75" hidden="1">
      <c r="A32" s="10" t="s">
        <v>26</v>
      </c>
      <c r="B32" s="20" t="s">
        <v>19</v>
      </c>
      <c r="C32" s="20" t="s">
        <v>19</v>
      </c>
      <c r="D32" s="20" t="s">
        <v>19</v>
      </c>
      <c r="E32" s="20" t="s">
        <v>19</v>
      </c>
      <c r="F32" s="20" t="s">
        <v>19</v>
      </c>
      <c r="G32" s="20" t="s">
        <v>19</v>
      </c>
      <c r="H32" s="20" t="s">
        <v>19</v>
      </c>
      <c r="I32" s="20" t="s">
        <v>19</v>
      </c>
      <c r="J32" s="20" t="s">
        <v>19</v>
      </c>
      <c r="K32" s="20"/>
      <c r="L32" s="20" t="s">
        <v>19</v>
      </c>
      <c r="M32" s="20" t="s">
        <v>19</v>
      </c>
      <c r="N32" s="9" t="e">
        <f t="shared" si="4"/>
        <v>#VALUE!</v>
      </c>
      <c r="O32" s="20" t="s">
        <v>19</v>
      </c>
      <c r="P32" s="9" t="e">
        <f t="shared" si="6"/>
        <v>#VALUE!</v>
      </c>
    </row>
    <row r="33" spans="1:16" s="17" customFormat="1" ht="51" customHeight="1">
      <c r="A33" s="15" t="s">
        <v>27</v>
      </c>
      <c r="B33" s="7">
        <v>9947.2</v>
      </c>
      <c r="C33" s="16">
        <v>0</v>
      </c>
      <c r="D33" s="16">
        <v>0</v>
      </c>
      <c r="E33" s="16">
        <v>0</v>
      </c>
      <c r="F33" s="7">
        <f>B33-C33-D33-E33</f>
        <v>9947.2</v>
      </c>
      <c r="G33" s="7">
        <v>9496.7</v>
      </c>
      <c r="H33" s="16">
        <v>0</v>
      </c>
      <c r="I33" s="16">
        <v>0</v>
      </c>
      <c r="J33" s="16">
        <v>0</v>
      </c>
      <c r="K33" s="16">
        <v>0</v>
      </c>
      <c r="L33" s="7">
        <f>G33-H33-I33-J33-K33</f>
        <v>9496.7</v>
      </c>
      <c r="M33" s="8">
        <f>G33/B33</f>
        <v>0.9547108734116133</v>
      </c>
      <c r="N33" s="9">
        <f t="shared" si="4"/>
        <v>-450.5</v>
      </c>
      <c r="O33" s="8">
        <f>L33/F33</f>
        <v>0.9547108734116133</v>
      </c>
      <c r="P33" s="9">
        <f t="shared" si="6"/>
        <v>-450.5</v>
      </c>
    </row>
    <row r="34" spans="1:16" s="17" customFormat="1" ht="12.75">
      <c r="A34" s="18" t="s">
        <v>28</v>
      </c>
      <c r="B34" s="19"/>
      <c r="C34" s="20"/>
      <c r="D34" s="20"/>
      <c r="E34" s="20"/>
      <c r="F34" s="7"/>
      <c r="G34" s="19"/>
      <c r="H34" s="20"/>
      <c r="I34" s="20"/>
      <c r="J34" s="20"/>
      <c r="K34" s="20"/>
      <c r="L34" s="7"/>
      <c r="M34" s="20"/>
      <c r="N34" s="9"/>
      <c r="O34" s="20"/>
      <c r="P34" s="9"/>
    </row>
    <row r="35" spans="1:16" s="17" customFormat="1" ht="22.5">
      <c r="A35" s="15" t="s">
        <v>29</v>
      </c>
      <c r="B35" s="7">
        <v>6994.1</v>
      </c>
      <c r="C35" s="5">
        <v>0</v>
      </c>
      <c r="D35" s="5">
        <v>0</v>
      </c>
      <c r="E35" s="5">
        <v>0</v>
      </c>
      <c r="F35" s="7">
        <f>B35-C35-D35-E35</f>
        <v>6994.1</v>
      </c>
      <c r="G35" s="7">
        <v>6307.1</v>
      </c>
      <c r="H35" s="5">
        <v>0</v>
      </c>
      <c r="I35" s="5">
        <v>0</v>
      </c>
      <c r="J35" s="5">
        <v>0</v>
      </c>
      <c r="K35" s="5">
        <v>0</v>
      </c>
      <c r="L35" s="7">
        <f>G35-H35-I35-J35-K35</f>
        <v>6307.1</v>
      </c>
      <c r="M35" s="8">
        <f>G35/B35</f>
        <v>0.9017743526686779</v>
      </c>
      <c r="N35" s="9">
        <f>G35-B35</f>
        <v>-687</v>
      </c>
      <c r="O35" s="8">
        <f>L35/F35</f>
        <v>0.9017743526686779</v>
      </c>
      <c r="P35" s="9">
        <f>L35-F35</f>
        <v>-687</v>
      </c>
    </row>
    <row r="36" spans="1:16" ht="54.75" customHeight="1">
      <c r="A36" s="30" t="s">
        <v>30</v>
      </c>
      <c r="B36" s="7">
        <v>0.4</v>
      </c>
      <c r="C36" s="7">
        <v>0</v>
      </c>
      <c r="D36" s="7">
        <v>0</v>
      </c>
      <c r="E36" s="7">
        <v>0</v>
      </c>
      <c r="F36" s="7">
        <f>B36-C36-D36</f>
        <v>0.4</v>
      </c>
      <c r="G36" s="7">
        <v>0.2</v>
      </c>
      <c r="H36" s="7">
        <v>0</v>
      </c>
      <c r="I36" s="7">
        <v>0</v>
      </c>
      <c r="J36" s="7">
        <v>0</v>
      </c>
      <c r="K36" s="7">
        <v>0</v>
      </c>
      <c r="L36" s="7">
        <f>G36-H36-I36-J36-K36</f>
        <v>0.2</v>
      </c>
      <c r="M36" s="8">
        <f>G36/B36</f>
        <v>0.5</v>
      </c>
      <c r="N36" s="9">
        <f>G36-B36</f>
        <v>-0.2</v>
      </c>
      <c r="O36" s="8">
        <f>L36/F36</f>
        <v>0.5</v>
      </c>
      <c r="P36" s="9">
        <f>L36-F36</f>
        <v>-0.2</v>
      </c>
    </row>
    <row r="37" spans="1:16" ht="33.75" customHeight="1">
      <c r="A37" s="30" t="s">
        <v>34</v>
      </c>
      <c r="B37" s="7">
        <v>44315</v>
      </c>
      <c r="C37" s="7">
        <v>0</v>
      </c>
      <c r="D37" s="7">
        <v>0</v>
      </c>
      <c r="E37" s="7">
        <v>0</v>
      </c>
      <c r="F37" s="7">
        <f>B37-C37-D37</f>
        <v>44315</v>
      </c>
      <c r="G37" s="7">
        <v>47793.6</v>
      </c>
      <c r="H37" s="7">
        <v>0</v>
      </c>
      <c r="I37" s="7">
        <v>0</v>
      </c>
      <c r="J37" s="7">
        <v>0</v>
      </c>
      <c r="K37" s="7">
        <v>0</v>
      </c>
      <c r="L37" s="7">
        <f>G37-H37-I37-J37-K37</f>
        <v>47793.6</v>
      </c>
      <c r="M37" s="8">
        <f>G37/B37</f>
        <v>1.07849712287036</v>
      </c>
      <c r="N37" s="9">
        <f>G37-B37</f>
        <v>3478.5999999999985</v>
      </c>
      <c r="O37" s="8">
        <f>L37/F37</f>
        <v>1.07849712287036</v>
      </c>
      <c r="P37" s="9">
        <f>L37-F37</f>
        <v>3478.5999999999985</v>
      </c>
    </row>
    <row r="38" ht="15">
      <c r="A38" s="21"/>
    </row>
    <row r="48" spans="2:4" ht="12.75">
      <c r="B48" s="1"/>
      <c r="C48" s="1"/>
      <c r="D48" s="1"/>
    </row>
    <row r="49" spans="2:4" ht="12.75">
      <c r="B49" s="1"/>
      <c r="C49" s="1"/>
      <c r="D49" s="1"/>
    </row>
    <row r="50" spans="2:14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2:14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2:14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2:14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2:14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2:14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2:14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2:14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2:14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2:14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2:14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2:14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2:14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2:14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2:14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2:14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2:14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2:14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2:14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2:14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2:14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2:14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2:14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2:14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2:14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2:14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2:14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2:14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2:14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2:14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2:14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2:14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2:14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2:14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2:14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2:14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2:14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2:14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2:14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2:14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2:14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2:14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2:14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2:14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2:14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2:14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2:14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2:14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2:14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2:14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2:14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2:14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5:14" ht="12.75"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5:14" ht="12.75"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5:14" ht="12.75"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5:14" ht="12.75"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5:14" ht="12.75"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5:14" ht="12.75"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5:14" ht="12.75"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5:14" ht="12.75"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5:14" ht="12.75"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5:14" ht="12.75"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5:14" ht="12.75"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5:14" ht="12.75"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2:14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2:14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2:14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2:14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2:14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2:14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2:14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2:14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2:14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2:14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2:14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2:14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2:14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2:14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2:14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2:14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2:14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2:14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2:14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2:14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2:14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2:14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2:14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2:14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2:14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2:14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2:14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2:14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2:14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2:14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2:14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2:14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2:14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2:14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2:14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2:14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2:14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2:14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2:14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2:14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2:14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2:14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2:14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2:14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2:14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2:14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2:14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2:14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2:14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2:14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2:14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2:14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2:14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2:14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2:14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2:14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2:14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2:14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2:14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2:14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2:14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2:14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2:14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2:14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2:14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2:14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2:14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2:14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2:14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2:14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2:14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2:14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2:14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2:14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2:14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2:14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2:14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2:14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2:14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2:14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2:14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2:14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2:14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2:14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2:14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2:14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2:14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2:14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2:14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2:14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2:14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2:14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2:14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2:14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2:14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2:14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2:14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2:14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2:14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2:14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2:14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2:14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2:14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2:14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2:14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2:14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2:14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2:14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2:14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2:14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2:14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2:14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2:14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2:14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2:14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2:14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2:14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2:14" ht="12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2:14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2:14" ht="12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2:14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2:14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2:14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2:14" ht="12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2:14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2:14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2:14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2:14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2:14" ht="12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2:14" ht="12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2:14" ht="12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2:14" ht="12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2:14" ht="12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2:14" ht="12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2:14" ht="12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2:14" ht="12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2:14" ht="12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2:14" ht="12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2:14" ht="12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2:14" ht="12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2:14" ht="12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2:14" ht="12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2:14" ht="12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2:14" ht="12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2:14" ht="12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2:14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2:14" ht="12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2:14" ht="12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2:14" ht="12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2:14" ht="12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2:14" ht="12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2:14" ht="12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2:14" ht="12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2:14" ht="12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2:14" ht="12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2:14" ht="12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2:14" ht="12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2:14" ht="12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2:14" ht="12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2:14" ht="12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2:14" ht="12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2:14" ht="12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2:14" ht="12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2:14" ht="12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2:14" ht="12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2:14" ht="12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2:14" ht="12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2:14" ht="12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2:14" ht="12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2:14" ht="12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2:14" ht="12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2:14" ht="12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2:14" ht="12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2:14" ht="12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2:14" ht="12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2:14" ht="12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2:14" ht="12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2:14" ht="12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2:14" ht="12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2:14" ht="12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2:14" ht="12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2:14" ht="12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2:14" ht="12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2:14" ht="12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2:14" ht="12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2:14" ht="12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2:14" ht="12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2:14" ht="12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2:14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2:14" ht="12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2:14" ht="12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2:14" ht="12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2:14" ht="12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2:14" ht="12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2:14" ht="12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2:14" ht="12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2:14" ht="12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2:14" ht="12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2:14" ht="12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2:14" ht="12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2:14" ht="12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2:14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2:14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2:14" ht="12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2:14" ht="12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2:14" ht="12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2:14" ht="12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2:14" ht="12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2:14" ht="12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2:14" ht="12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2:14" ht="12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2:14" ht="12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2:14" ht="12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2:14" ht="12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2:14" ht="12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2:14" ht="12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2:14" ht="12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2:14" ht="12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2:14" ht="12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2:14" ht="12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2:14" ht="12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2:14" ht="12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2:14" ht="12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2:14" ht="12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2:14" ht="12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2:14" ht="12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2:14" ht="12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2:14" ht="12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2:14" ht="12.7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2:14" ht="12.7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2:14" ht="12.7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2:14" ht="12.7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2:14" ht="12.7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2:14" ht="12.7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2:14" ht="12.7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2:14" ht="12.7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2:14" ht="12.7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2:14" ht="12.7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2:14" ht="12.7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2:14" ht="12.7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2:14" ht="12.7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2:14" ht="12.7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2:14" ht="12.7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2:14" ht="12.7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2:14" ht="12.7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2:14" ht="12.7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2:14" ht="12.7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2:14" ht="12.7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2:14" ht="12.7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2:14" ht="12.7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2:14" ht="12.7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2:14" ht="12.7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2:14" ht="12.7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2:14" ht="12.7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2:14" ht="12.7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2:14" ht="12.7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2:14" ht="12.7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2:14" ht="12.7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2:14" ht="12.7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2:14" ht="12.7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2:14" ht="12.7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2:14" ht="12.7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2:14" ht="12.7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2:14" ht="12.7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2:14" ht="12.7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2:14" ht="12.7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2:14" ht="12.7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2:14" ht="12.7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2:14" ht="12.7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2:14" ht="12.7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2:14" ht="12.7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2:14" ht="12.7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2:14" ht="12.7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2:14" ht="12.7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2:14" ht="12.7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2:14" ht="12.7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2:14" ht="12.7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2:14" ht="12.7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2:14" ht="12.7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2:14" ht="12.7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2:14" ht="12.7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2:14" ht="12.7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2:14" ht="12.7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2:14" ht="12.7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2:14" ht="12.7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2:14" ht="12.7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2:14" ht="12.7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2:14" ht="12.7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2:14" ht="12.7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2:14" ht="12.7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2:14" ht="12.7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2:14" ht="12.7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2:14" ht="12.7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2:14" ht="12.7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2:14" ht="12.7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2:14" ht="12.7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2:14" ht="12.7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2:14" ht="12.7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2:14" ht="12.7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2:14" ht="12.7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2:14" ht="12.7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2:14" ht="12.7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2:14" ht="12.7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2:14" ht="12.7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2:14" ht="12.7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2:14" ht="12.7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2:14" ht="12.7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2:14" ht="12.7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2:14" ht="12.7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2:14" ht="12.7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2:14" ht="12.7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2:14" ht="12.7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2:14" ht="12.7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2:14" ht="12.7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2:14" ht="12.7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2:14" ht="12.7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2:14" ht="12.7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2:14" ht="12.7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2:14" ht="12.7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2:14" ht="12.7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2:14" ht="12.7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2:14" ht="12.7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2:14" ht="12.7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2:14" ht="12.7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2:14" ht="12.7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2:14" ht="12.7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2:14" ht="12.7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2:14" ht="12.7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2:14" ht="12.7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2:14" ht="12.7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2:14" ht="12.7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2:14" ht="12.7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2:14" ht="12.7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2:14" ht="12.7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2:14" ht="12.7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2:14" ht="12.7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2:14" ht="12.7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2:14" ht="12.7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2:14" ht="12.7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2:14" ht="12.7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2:14" ht="12.7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2:14" ht="12.7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2:14" ht="12.7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2:14" ht="12.7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2:14" ht="12.7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2:14" ht="12.7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2:14" ht="12.7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2:14" ht="12.7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2:14" ht="12.7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2:14" ht="12.7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2:14" ht="12.7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2:14" ht="12.7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2:14" ht="12.7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2:14" ht="12.7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2:14" ht="12.7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2:14" ht="12.7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spans="2:14" ht="12.7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spans="2:14" ht="12.7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spans="2:14" ht="12.7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2:14" ht="12.7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</sheetData>
  <sheetProtection/>
  <mergeCells count="6">
    <mergeCell ref="P4:P5"/>
    <mergeCell ref="B4:F4"/>
    <mergeCell ref="G4:L4"/>
    <mergeCell ref="M4:M5"/>
    <mergeCell ref="N4:N5"/>
    <mergeCell ref="O4:O5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УФНС России по Томской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Крестинина Елена Алексеевна</dc:creator>
  <cp:keywords/>
  <dc:description/>
  <cp:lastModifiedBy>Мартынова Наталья Валентиновна</cp:lastModifiedBy>
  <cp:lastPrinted>2020-01-15T07:27:07Z</cp:lastPrinted>
  <dcterms:created xsi:type="dcterms:W3CDTF">2017-12-06T04:10:52Z</dcterms:created>
  <dcterms:modified xsi:type="dcterms:W3CDTF">2020-02-14T03:48:11Z</dcterms:modified>
  <cp:category/>
  <cp:version/>
  <cp:contentType/>
  <cp:contentStatus/>
</cp:coreProperties>
</file>