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3215" windowHeight="7005" firstSheet="7" activeTab="13"/>
  </bookViews>
  <sheets>
    <sheet name="ТИТУЛ" sheetId="1" r:id="rId1"/>
    <sheet name="Содержание" sheetId="2" r:id="rId2"/>
    <sheet name="Руководители" sheetId="3" r:id="rId3"/>
    <sheet name="Раздел1" sheetId="4" r:id="rId4"/>
    <sheet name="Раздел2" sheetId="5" r:id="rId5"/>
    <sheet name="Раздел3" sheetId="6" r:id="rId6"/>
    <sheet name="Раздел4" sheetId="7" r:id="rId7"/>
    <sheet name="Раздел5" sheetId="8" r:id="rId8"/>
    <sheet name="Раздел6" sheetId="9" r:id="rId9"/>
    <sheet name="Раздел7" sheetId="10" r:id="rId10"/>
    <sheet name="Раздел8" sheetId="11" r:id="rId11"/>
    <sheet name="Раздел9" sheetId="12" r:id="rId12"/>
    <sheet name="Раздел10" sheetId="13" r:id="rId13"/>
    <sheet name="Раздел11" sheetId="14" r:id="rId14"/>
  </sheets>
  <definedNames>
    <definedName name="_xlnm.Print_Titles" localSheetId="3">'Раздел1'!$1:$14</definedName>
    <definedName name="_xlnm.Print_Titles" localSheetId="12">'Раздел10'!$1:$15</definedName>
    <definedName name="_xlnm.Print_Titles" localSheetId="13">'Раздел11'!$1:$5</definedName>
    <definedName name="_xlnm.Print_Titles" localSheetId="4">'Раздел2'!$1:$14</definedName>
    <definedName name="_xlnm.Print_Titles" localSheetId="5">'Раздел3'!$1:$14</definedName>
    <definedName name="_xlnm.Print_Titles" localSheetId="6">'Раздел4'!$1:$14</definedName>
    <definedName name="_xlnm.Print_Titles" localSheetId="7">'Раздел5'!$1:$17</definedName>
    <definedName name="_xlnm.Print_Titles" localSheetId="8">'Раздел6'!$1:$17</definedName>
    <definedName name="_xlnm.Print_Titles" localSheetId="9">'Раздел7'!$1:$16</definedName>
    <definedName name="_xlnm.Print_Titles" localSheetId="10">'Раздел8'!$1:$16</definedName>
    <definedName name="_xlnm.Print_Titles" localSheetId="11">'Раздел9'!$1:$15</definedName>
    <definedName name="_xlnm.Print_Titles" localSheetId="2">'Руководители'!$1:$15</definedName>
    <definedName name="_xlnm.Print_Titles" localSheetId="1">'Содержание'!$1:$15</definedName>
    <definedName name="_xlnm.Print_Titles" localSheetId="0">'ТИТУЛ'!$1:$29</definedName>
    <definedName name="_xlnm.Print_Area" localSheetId="3">'Раздел1'!$A$1:$D$65</definedName>
    <definedName name="_xlnm.Print_Area" localSheetId="12">'Раздел10'!$A$1:$F$25</definedName>
    <definedName name="_xlnm.Print_Area" localSheetId="13">'Раздел11'!$A$1:$E$56</definedName>
    <definedName name="_xlnm.Print_Area" localSheetId="4">'Раздел2'!$A$1:$D$98</definedName>
    <definedName name="_xlnm.Print_Area" localSheetId="5">'Раздел3'!$A$1:$D$28</definedName>
    <definedName name="_xlnm.Print_Area" localSheetId="6">'Раздел4'!$A$1:$D$25</definedName>
    <definedName name="_xlnm.Print_Area" localSheetId="7">'Раздел5'!$A$1:$M$48</definedName>
    <definedName name="_xlnm.Print_Area" localSheetId="8">'Раздел6'!$A$1:$O$49</definedName>
    <definedName name="_xlnm.Print_Area" localSheetId="9">'Раздел7'!$A$1:$J$39</definedName>
    <definedName name="_xlnm.Print_Area" localSheetId="10">'Раздел8'!$A$1:$J$47</definedName>
    <definedName name="_xlnm.Print_Area" localSheetId="11">'Раздел9'!$A$1:$E$35</definedName>
    <definedName name="_xlnm.Print_Area" localSheetId="2">'Руководители'!$A$1:$G$23</definedName>
    <definedName name="_xlnm.Print_Area" localSheetId="1">'Содержание'!$A$1:$L$15</definedName>
    <definedName name="_xlnm.Print_Area" localSheetId="0">'ТИТУЛ'!$A$1:$L$29</definedName>
  </definedNames>
  <calcPr fullCalcOnLoad="1"/>
</workbook>
</file>

<file path=xl/sharedStrings.xml><?xml version="1.0" encoding="utf-8"?>
<sst xmlns="http://schemas.openxmlformats.org/spreadsheetml/2006/main" count="850" uniqueCount="455">
  <si>
    <t>ФЕДЕРАЛЬНАЯ НАЛОГОВАЯ СЛУЖБА</t>
  </si>
  <si>
    <t xml:space="preserve">Н А Л О Г О В Ы Й   П А С П О Р Т   С У Б Ъ Е К Т А </t>
  </si>
  <si>
    <t>РОССИЙСКОЙ  ФЕДЕРАЦИИ</t>
  </si>
  <si>
    <t>ПО СОСТОЯНИЮ НА 01.01.2014</t>
  </si>
  <si>
    <t>СУБЪЕКТ РОССИЙСКОЙ ФЕДЕРАЦИИ</t>
  </si>
  <si>
    <t>Забайкальский край</t>
  </si>
  <si>
    <t>ОБЛАСТНОЙ (РЕСПУБЛИКАНСКИЙ, КРАЕВОЙ) ЦЕНТР</t>
  </si>
  <si>
    <t>г. Чита</t>
  </si>
  <si>
    <t>ФЕДЕРАЛЬНЫЙ ОКРУГ</t>
  </si>
  <si>
    <t>СИБИРСКИЙ ФЕДЕРАЛЬНЫЙ ОКРУГ</t>
  </si>
  <si>
    <t>КОД УПРАВЛЕНИЯ ФНС РОССИИ</t>
  </si>
  <si>
    <t>7500</t>
  </si>
  <si>
    <t>Содержание</t>
  </si>
  <si>
    <t xml:space="preserve">РУКОВОДИТЕЛИ ФЕДЕРАЛЬНОГО ОКРУГА, АДМИНИСТРАЦИИ СУБЪЕКТА РОССИЙСКОЙ ФЕДЕРАЦИИ </t>
  </si>
  <si>
    <t>Раздел1</t>
  </si>
  <si>
    <t>Социально-экономическая характеристика региона</t>
  </si>
  <si>
    <t>Раздел2</t>
  </si>
  <si>
    <t>Основные показатели налоговой базы по администрируемым доходам</t>
  </si>
  <si>
    <t>Раздел3</t>
  </si>
  <si>
    <t>Льготы по отдельным администрируемым доходам</t>
  </si>
  <si>
    <t>Раздел4</t>
  </si>
  <si>
    <t>Основные показатели контрольной работы налоговых органов</t>
  </si>
  <si>
    <t>Раздел5</t>
  </si>
  <si>
    <t>Поступления основных администрируемых доходов в структуре консолидированного бюджета Российской Федерации</t>
  </si>
  <si>
    <t>Раздел6</t>
  </si>
  <si>
    <t>Поступления администрируемых доходов в консолидированный бюджет Российской Федерации в структуре основных видов экономической деятельности</t>
  </si>
  <si>
    <t>Раздел7</t>
  </si>
  <si>
    <t>Задолженность по налогам и сборам в консолидированный бюджет Российской Федерации</t>
  </si>
  <si>
    <t>Раздел8</t>
  </si>
  <si>
    <t>Задолженность по налогам и сборам по основным видам экономической деятельности</t>
  </si>
  <si>
    <t>Раздел9</t>
  </si>
  <si>
    <t>Показатели налоговой нагрузки</t>
  </si>
  <si>
    <t>Раздел10</t>
  </si>
  <si>
    <t>Показатели налоговой нагрузки по отдельным видам экономической деятельности</t>
  </si>
  <si>
    <t>Раздел11</t>
  </si>
  <si>
    <t>Оценка и прогнозирование поступлений отдельных налогов</t>
  </si>
  <si>
    <t>Фамилия, имя, отчество</t>
  </si>
  <si>
    <t>Адрес</t>
  </si>
  <si>
    <t>Код и номер</t>
  </si>
  <si>
    <t>почтовый</t>
  </si>
  <si>
    <t>электронной почты</t>
  </si>
  <si>
    <t>телефона</t>
  </si>
  <si>
    <t>факса</t>
  </si>
  <si>
    <t>Полномочный представитель Президента Российской Федерации в федеральном округе</t>
  </si>
  <si>
    <t>Рогожкин Николай Евгеньевич</t>
  </si>
  <si>
    <t>630091, г. Новосибирск, ул. Державина, 18</t>
  </si>
  <si>
    <t>orgdep@sfo.rsnet.ru</t>
  </si>
  <si>
    <t>8 (383) 221-56-22</t>
  </si>
  <si>
    <t>8 (383) 220-18-08</t>
  </si>
  <si>
    <t>Заместитель полномочного представителя Президента Российской Федерации в федеральном округе</t>
  </si>
  <si>
    <t>Бурда Любовь Евгеньевна</t>
  </si>
  <si>
    <t>630091, г.Новосибирск, ул.Державина, 18</t>
  </si>
  <si>
    <t>bav@sfo.rsnet.ru</t>
  </si>
  <si>
    <t>8 (383) 220-18-89</t>
  </si>
  <si>
    <t>Глава администрации субъекта Российской Федерации</t>
  </si>
  <si>
    <t xml:space="preserve">Ильковский Константин Константинович </t>
  </si>
  <si>
    <t>672000, Забайкальский край, г.Чита, ул. Чайковского 8</t>
  </si>
  <si>
    <t>adm11@adm.e-zab.ru</t>
  </si>
  <si>
    <t>8 (3022) 35-34-93
8 (3022) 35-21-84</t>
  </si>
  <si>
    <t>8 (3022) 35-82-48</t>
  </si>
  <si>
    <t>Заместитель главы администрации субъекта Российской Федерации</t>
  </si>
  <si>
    <t xml:space="preserve">Шеметов Алексей Иннокентьевич </t>
  </si>
  <si>
    <t>inf01@adm.e-zab.ru</t>
  </si>
  <si>
    <t>8 (3022) 35-52-79</t>
  </si>
  <si>
    <t>8 (3022) 32-51-56</t>
  </si>
  <si>
    <t xml:space="preserve">Чупин Геннадий Петрович </t>
  </si>
  <si>
    <t>ChupinGP@e-zab.ru</t>
  </si>
  <si>
    <t>8 (3022) 35-38-48</t>
  </si>
  <si>
    <t>8 (3022) 32-36-82</t>
  </si>
  <si>
    <t>Руководитель Управления ФНС России по субъекту Российской Федерации</t>
  </si>
  <si>
    <t>Войлошникова Ирина Анатольевна</t>
  </si>
  <si>
    <t>672000, Забайкальский край, г. Чита, ул. Анохина, 63</t>
  </si>
  <si>
    <t>u75@r75.nalog.ru</t>
  </si>
  <si>
    <t>8 (3022) 23-03-47</t>
  </si>
  <si>
    <t>8 (3022) 23-04-38</t>
  </si>
  <si>
    <t>Заместитель Руководителя Управления ФНС России по субъекту Российской Федерации</t>
  </si>
  <si>
    <t>Павлова Вера Александровна</t>
  </si>
  <si>
    <t>Носкова Евгения Леонидовна</t>
  </si>
  <si>
    <t>8 (3022) 23-03-53</t>
  </si>
  <si>
    <t>Раздел 1.Социально-экономическая характеристика региона</t>
  </si>
  <si>
    <t>ПЛОЩАДЬ ТЕРРИТОРИИ РЕГИОНА   431.9  тыс. кв. км.</t>
  </si>
  <si>
    <t>2013 год</t>
  </si>
  <si>
    <t>В % к предыдущему году</t>
  </si>
  <si>
    <t>ВАЛОВОЙ (внутренний) РЕГИОНАЛЬНЫЙ  ПРОДУКТ (по состоянию на 01.01.2013) (млрд. руб.)</t>
  </si>
  <si>
    <t>ИНДЕКС ФИЗИЧЕСКОГО ОБЪЕМА ВРП (по состоянию на 01.01.2013)  (%)</t>
  </si>
  <si>
    <t>X</t>
  </si>
  <si>
    <t>ИНДЕКС ПРОМЫШЛЕННОГО ПРОИЗВОДСТВА (%)</t>
  </si>
  <si>
    <t>ИНДЕКС ЦЕН ПРОИЗВОДИТЕЛЕЙ ПРОМЫШЛЕННЫХ  ТОВАРОВ (декабрь в  % к декабрю предыдущего года)</t>
  </si>
  <si>
    <t>ОБЪЕМ ОТГРУЖЕННЫХ ТОВАРОВ СОБСТВЕННОГО ПРОИЗВОДСТВА, ВЫПОЛНЕННЫХ РАБОТ И УСЛУГ СОБСТВЕННЫМИ СИЛАМИ ОБРАБАТЫВАЮЩИХ ПРОИЗВОДСТВ (млрд. руб.)</t>
  </si>
  <si>
    <t>ИНДЕКС ПРОИЗВОДСТВА ПО ВИДУ ДЕЯТЕЛЬНОСТИ "ОБРАБАТЫВАЮЩИЕ ПРОИЗВОДСТВА" (%)</t>
  </si>
  <si>
    <t>ОБЪЕМ ОТГРУЖЕННЫХ ТОВАРОВ СОБСТВЕННОГО ПРОИЗВОДСТВА, ВЫПОЛНЕННЫХ РАБОТ И УСЛУГ СОБСТВЕННЫМИ СИЛАМИ ПО ДОБЫЧЕ ПОЛЕЗНЫХ ИСКОПАЕМЫХ (млрд. руб.)</t>
  </si>
  <si>
    <t>ИНДЕКС ПРОИЗВОДСТВА ПО ВИДУ ДЕЯТЕЛЬНОСТИ "ДОБЫЧА ПОЛЕЗНЫХ ИСКОПАЕМЫХ" (%)</t>
  </si>
  <si>
    <t>ОБЪЕМ ОТГРУЖЕННЫХ ТОВАРОВ СОБСТВЕННОГО ПРОИЗВОДСТВА, ВЫПОЛНЕННЫХ РАБОТ И УСЛУГ СОБСТВЕННЫМИ СИЛАМИ ПО ПРОИЗВОДСТВУ И РАСПРЕДЕЛЕНИЮ ЭЛЕКТРОЭНЕРГИИ, ГАЗА И ВОДЫ (млрд. руб.)</t>
  </si>
  <si>
    <t>ИНДЕКС ПРОИЗВОДСТВА ПО ВИДУ ДЕЯТЕЛЬНОСТИ "ПРОИЗВОДСТВО И РАСПРЕДЕЛЕНИЕ ЭЛЕКТРОЭНЕРГИИ, ГАЗА И ВОДЫ" (%)</t>
  </si>
  <si>
    <t>ОБЪЕМ РАБОТ, ВЫПОЛНЕННЫХ ПО ВИДУ ДЕЯТЕЛЬНОСТИ "СТРОИТЕЛЬСТВО" (млрд. руб.)</t>
  </si>
  <si>
    <t>ОБЪЕМ ПРОДУКЦИИ СЕЛЬСКОГО ХОЗЯЙСТВА (млрд. руб.)</t>
  </si>
  <si>
    <t>ИНДЕКС ПРОИЗВОДСТВА ПРОДУКЦИИ СЕЛЬСКОГО ХОЗЯЙСТВА (%)</t>
  </si>
  <si>
    <t>ОБОРОТ РОЗНИЧНОЙ ТОРГОВЛИ (млрд.руб.)</t>
  </si>
  <si>
    <t>ОБОРОТ ОРГАНИЗАЦИЙ ОПТОВОЙ ТОРГОВЛИ (млрд. руб.)</t>
  </si>
  <si>
    <t>ВНЕШНЕТОРГОВЫЙ ОБОРОТ (млн. долларов США)</t>
  </si>
  <si>
    <t>в том числе:</t>
  </si>
  <si>
    <t>экспорт товаров (млн. долларов США)</t>
  </si>
  <si>
    <t>импорт товаров (млн. долларов США)</t>
  </si>
  <si>
    <t>КУРС ДОЛЛАРА США (СРЕДНЕГОДОВОЙ) (руб.)</t>
  </si>
  <si>
    <t>ВНЕШНЕТОРГОВЫЙ ОБОРОТ (млн. руб.)</t>
  </si>
  <si>
    <t>экспорт товаров (млн. руб.)</t>
  </si>
  <si>
    <t>импорт товаров (млн. руб.)</t>
  </si>
  <si>
    <t>ИНВЕСТИЦИИ В ОСНОВНОЙ КАПИТАЛ (млрд. руб.)</t>
  </si>
  <si>
    <t>САЛЬДИРОВАННЫЙ ФИНАНСОВЫЙ РЕЗУЛЬТАТ (ПРИБЫЛЬ МИНУС УБЫТОК) (млрд. руб.)</t>
  </si>
  <si>
    <t>-</t>
  </si>
  <si>
    <t>СУММА ПРИБЫЛИ ПО ПРИБЫЛЬНЫМ ОРГАНИЗАЦИЯМ (млрд. руб.)</t>
  </si>
  <si>
    <t>УДЕЛЬНЫЙ ВЕС ПРИБЫЛЬНЫХ ПРЕДПРИЯТИЙ  (%)</t>
  </si>
  <si>
    <t>КРЕДИТОРСКАЯ ЗАДОЛЖЕННОСТЬ (млрд. руб.)</t>
  </si>
  <si>
    <t>из нее - просроченная задолженность (млрд. руб.)</t>
  </si>
  <si>
    <t>ДЕБИТОРСКАЯ ЗАДОЛЖЕННОСТЬ (млрд. руб.)</t>
  </si>
  <si>
    <t>ИНДЕКС ПОТРЕБИТЕЛЬСКИХ ЦЕН (декабрь в % к декабрю предыдущего года)</t>
  </si>
  <si>
    <t>РЕАЛЬНЫЕ  ДЕНЕЖНЫЕ ДОХОДЫ (в % к предыдущему году)</t>
  </si>
  <si>
    <t>ФОНД НАЧИСЛЕННОЙ ЗАРАБОТНОЙ ПЛАТЫ РАБОТНИКОВ СПИСОЧНОГО СОСТАВА И ВНЕШНИХ СОВМЕСТИТЕЛЕЙ ОРГАНИЗАЦИЙ (по состоянию на 01.01.2013) (млрд. руб.)</t>
  </si>
  <si>
    <t>ПРОСРОЧЕННАЯ ЗАДОЛЖЕННОСТЬ ПО ЗАРАБОТНОЙ ПЛАТЕ (млн. руб.)</t>
  </si>
  <si>
    <t>СРЕДНЕМЕСЯЧНАЯ НАЧИСЛЕННАЯ ЗАРАБОТНАЯ ПЛАТА ОДНОГО РАБОТНИКА :                                                                    - НОМИНАЛЬНАЯ (руб.)</t>
  </si>
  <si>
    <t>- РЕАЛЬНАЯ  (%)</t>
  </si>
  <si>
    <t>ЧИСЛЕННОСТЬ ЭКОНОМИЧЕСКИ АКТИВНОГО НАСЕЛЕНИЯ (тыс. чел.)</t>
  </si>
  <si>
    <t>ЧИСЛЕННОСТЬ ЗАНЯТЫХ В ЭКОНОМИКЕ (тыс. чел.)</t>
  </si>
  <si>
    <t>ЧИСЛЕННОСТЬ БЕЗРАБОТНЫХ  (тыс. чел.)</t>
  </si>
  <si>
    <t>КОЛИЧЕСТВО ЮРИДИЧЕСКИХ ЛИЦ, СВЕДЕНИЯ О КОТОРЫХ СОДЕРЖАТСЯ В ЕГРЮЛ (кроме прекративших свою деятельность)  (единиц)</t>
  </si>
  <si>
    <t>КОЛИЧЕСТВО ИНДИВИДУАЛЬНЫХ ПРЕДПРИНИМАТЕЛЕЙ И КРЕСТЬЯНСКИХ (ФЕРМЕРСКИХ) ХОЗЯЙСТВ, СВЕДЕНИЯ О КОТОРЫХ СОДЕРЖАТСЯ В ЕГРИП (кроме прекративших свою деятельность)  (единиц)</t>
  </si>
  <si>
    <t>из них - индивидуальных предпринимателей (единиц)</t>
  </si>
  <si>
    <t>КОЛИЧЕСТВО ЗАРЕГИСТРИРОВАННЫХ МУНИЦИПАЛЬНЫХ ОБРАЗОВАНИЙ  (единиц)</t>
  </si>
  <si>
    <t>из них:</t>
  </si>
  <si>
    <t>КОЛИЧЕСТВО МУНИЦИПАЛЬНЫХ ОБРАЗОВАНИЙ, ПО КОТОРЫМ ПРИНЯТЫ БЮДЖЕТЫ (по данным Управлений ФНС России)  (единиц)</t>
  </si>
  <si>
    <t>ЧИСЛЕННОСТЬ НАСЕЛЕНИЯ НА 1 ЯНВАРЯ 2013 ГОДА (тыс.чел.)</t>
  </si>
  <si>
    <t>УДЕЛЬНЫЙ ВЕС ГОРОДСКОГО НАСЕЛЕНИЯ В ОБЩЕЙ ЧИСЛЕННОСТИ НАСЕЛЕНИЯ НА 1 ЯНВАРЯ 2013 ГОДА  ( %)</t>
  </si>
  <si>
    <t>Скрытая строка: ПЛОЩАДЬ ТЕРРИТОРИИ РЕГИОНА , тыс. кв. км.</t>
  </si>
  <si>
    <t>*) Данные приведены с учетом Агинского Бурятского АО</t>
  </si>
  <si>
    <t>Заполняется вручную</t>
  </si>
  <si>
    <t>Раздел 2.Основные показатели налоговой базы по администрируемым доходам</t>
  </si>
  <si>
    <t>НАЛОГ НА ПРИБЫЛЬ ОРГАНИЗАЦИЙ</t>
  </si>
  <si>
    <t>Доходы от реализации, включая внереализационные доходы (млн. руб.)</t>
  </si>
  <si>
    <t>Расходы, уменьшающие сумму доходов от реализации, включая внереализационные расходы   (млн. руб.)</t>
  </si>
  <si>
    <t>Доходы, исключаемые из прибыли (млн. руб.)</t>
  </si>
  <si>
    <t>Сумма убытка или части убытка, уменьшающего налоговую базу за отчетный (налоговый) период  (млн. руб.)</t>
  </si>
  <si>
    <t>Налоговая база для исчисления налога (млн. руб.)</t>
  </si>
  <si>
    <t>Сумма начисленной амортизации за отчетный (налоговый) период (млн. руб.)</t>
  </si>
  <si>
    <t>Сумма исчисленного налога (млн.руб.)</t>
  </si>
  <si>
    <t>НАЛОГ НА ДОБАВЛЕННУЮ СТОИМОСТЬ</t>
  </si>
  <si>
    <t>Сумма налога, исчисленная по налогооблагаемым объектам (млн. руб.)</t>
  </si>
  <si>
    <t>сумма налога, исчисленная при реализации (передаче для собственных нужд) товаров по налоговой ставке 10%  (млн.руб.)</t>
  </si>
  <si>
    <t>сумма налога, исчисленная при реализации (передаче для собственных нужд) товаров (работ, услуг), передаче имущественных прав по налоговой ставке 18%  (млн.руб.)</t>
  </si>
  <si>
    <t>Сумма налоговых вычетов (млн. руб.)</t>
  </si>
  <si>
    <t>из нее:</t>
  </si>
  <si>
    <t>сумма налога, предъявленная подрядными организациями (заказчиками-застройщиками) при проведении капитального строительства (млн. руб.)</t>
  </si>
  <si>
    <t>сумма налога, уплаченная при ввозе товаров на таможенную территорию РФ (млн. руб.)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</si>
  <si>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подтверждено (млн. руб.)</t>
  </si>
  <si>
    <t>Удельный вес вычетов в начислениях (%)</t>
  </si>
  <si>
    <t>Сумма налога, исчисленная к уплате в бюджет (млн. руб.)</t>
  </si>
  <si>
    <t>Сумма налога, исчисленная к возмещению из бюджета (млн. руб.)</t>
  </si>
  <si>
    <t>Фактически возмещено налогоплательщикам НДС (млн. руб.)</t>
  </si>
  <si>
    <t>возмещено НДС в заявительном порядке (млн. руб.)</t>
  </si>
  <si>
    <t>НАЛОГ НА ИМУЩЕСТВО ОРГАНИЗАЦИЙ</t>
  </si>
  <si>
    <t>Налоговая база (млн. руб.)</t>
  </si>
  <si>
    <t>Сумма налога, исчисленная к уплате в бюджет (млн. рублей)</t>
  </si>
  <si>
    <t>НАЛОГ НА ДОБЫЧУ ПОЛЕЗНЫХ ИСКОПАЕМЫХ</t>
  </si>
  <si>
    <t>Среднее значение цены нефти на мировых рынках марки "Urals" ($/баррель)</t>
  </si>
  <si>
    <t>Объем добычи нефти (тыс. тонн)</t>
  </si>
  <si>
    <t>Объем добычи природного горючего газа (млн.куб.м.)</t>
  </si>
  <si>
    <t>Объем добычи газового конденсата (тыс. тонн)</t>
  </si>
  <si>
    <t>ЕДИНЫЙ НАЛОГ, УПЛАЧИВАЕМЫЙ В СВЯЗИ С ПРИМЕНЕНИЕМ УПРОЩЕННОЙ СИСТЕМЫ НАЛОГООБЛОЖЕНИЯ</t>
  </si>
  <si>
    <t>Налоговая база</t>
  </si>
  <si>
    <t>доходы (млн. руб.)</t>
  </si>
  <si>
    <t>доходы, уменьшенные на величину расходов (млн. руб.)</t>
  </si>
  <si>
    <t>Сумма налога, подлежащая уплате (млн. руб.)</t>
  </si>
  <si>
    <t>налога с доходов (млн. руб.)</t>
  </si>
  <si>
    <t>налога с доходов, уменьшенных на величину расходов (млн. руб.)</t>
  </si>
  <si>
    <t>Сумма минимального налога, подлежащая уплате (млн. руб.)</t>
  </si>
  <si>
    <t>ЕДИНЫЙ НАЛОГ НА ВМЕНЕННЫЙ ДОХОД ДЛЯ ОТДЕЛЬНЫХ ВИДОВ ДЕЯТЕЛЬНОСТИ</t>
  </si>
  <si>
    <t>Налоговая база (сумма исчисленного вмененного дохода) (млн. руб.)</t>
  </si>
  <si>
    <t>Сумма единого налога на вмененный доход, подлежащая уплате за налоговый период (млн. руб.)</t>
  </si>
  <si>
    <t>ЕДИНЫЙ СЕЛЬСКОХОЗЯЙСТВЕННЫЙ НАЛОГ</t>
  </si>
  <si>
    <t>Сумма исчисленного единого сельскохозяйственного налога (млн. руб.)</t>
  </si>
  <si>
    <t>ЗЕМЕЛЬНЫЙ НАЛОГ</t>
  </si>
  <si>
    <t>Количество земельных участков, учтённых в базе данных налоговых органов (единиц)</t>
  </si>
  <si>
    <t>из них: по физическим лицам  (единиц)</t>
  </si>
  <si>
    <t>Количество земельных участков, в отношении которых налогоплательщикам исчислен земельный налог к уплате (единиц)</t>
  </si>
  <si>
    <t>Налоговая база  (кадастровая стоимость) (млн. руб.)</t>
  </si>
  <si>
    <t>из нее: по физическим лицам  (млн. руб.)</t>
  </si>
  <si>
    <t>Сумма налога, подлежащая уплате в бюджет (млн. руб.)</t>
  </si>
  <si>
    <t>ТРАНСПОРТНЫЙ НАЛОГ</t>
  </si>
  <si>
    <t>Количество  транспортных средств в базе данных налогового органа (единиц)</t>
  </si>
  <si>
    <t>из них: наземных транспортных средств  (единиц)</t>
  </si>
  <si>
    <t>из них: наземных транспортных средств, принадлежащих физическим лицам (единиц)</t>
  </si>
  <si>
    <t>Количество транспортных средств, по которым начислен налог к уплате в бюджет (единиц)</t>
  </si>
  <si>
    <t>из них: наземных транспортных средств (единиц)</t>
  </si>
  <si>
    <t>из нее: по наземным транспортным средствам (млн. руб.)</t>
  </si>
  <si>
    <t>из нее: по наземным транспортным средствам, принадлежащим физическим лицам (млн. руб.)</t>
  </si>
  <si>
    <t>НАЛОГ НА ИГОРНЫЙ БИЗНЕС</t>
  </si>
  <si>
    <t>Количество объектов, подлежащих налогообложению (единиц)</t>
  </si>
  <si>
    <t>игровые автоматы (единиц)</t>
  </si>
  <si>
    <t>игровые столы (единиц)</t>
  </si>
  <si>
    <t>процессинговые центры тотализаторов (единиц)</t>
  </si>
  <si>
    <t>процессинговые центры букмекерских контор (единиц)</t>
  </si>
  <si>
    <t>пункты приема ставок тотализаторов (единиц)</t>
  </si>
  <si>
    <t>пункты приема ставок букмекерских контор (единиц)</t>
  </si>
  <si>
    <t>НАЛОГ НА ИМУЩЕСТВО ФИЗИЧЕСКИХ ЛИЦ</t>
  </si>
  <si>
    <t>Количество строений, помещений и сооружений, учтённых в базе данных налоговых органов (единиц)</t>
  </si>
  <si>
    <t>Количество строений, помещений и сооружений, находящихся в собственности физлиц, по которым предъявлен налог к уплате (единиц)</t>
  </si>
  <si>
    <t>Общая инвентаризационная стоимость строений, помещений и сооружений, находящихся в собственности физических лиц, по которым предъявлен налог к уплате (млн. руб.)</t>
  </si>
  <si>
    <t>Сумма налога, предъявленного к уплате (млн. руб.)</t>
  </si>
  <si>
    <t>СБОР ЗА ПОЛЬЗОВАНИЕ ОБЪЕКТАМИ ВОДНЫХ БИОЛОГИЧЕСКИХ РЕСУРСОВ</t>
  </si>
  <si>
    <t>Количество плательщиков сбора, всего (единиц)</t>
  </si>
  <si>
    <t>Сумма сбора, подлежащая уплате в бюджет (млн. руб.)</t>
  </si>
  <si>
    <t>Раздел 3.Льготы по отдельным администрируемым доходам</t>
  </si>
  <si>
    <t>млн.руб.</t>
  </si>
  <si>
    <t>СУММА НАЛОГА, НЕ ПОСТУПИВШАЯ В БЮДЖЕТ:</t>
  </si>
  <si>
    <t>ПО НАЛОГУ НА ПРИБЫЛЬ ОРГАНИЗАЦИЙ</t>
  </si>
  <si>
    <t>В связи с установлением законодательными (представительными) органами субъектов Российской Федерации пониженной ставки налога для отдельных категорий налогоплательщиков</t>
  </si>
  <si>
    <t>ПО НАЛОГУ НА ИМУЩЕСТВО ОРГАНИЗАЦИЙ</t>
  </si>
  <si>
    <t>По льготам, установленным ст. 381 НК РФ, по льготам, предоставляемым в соответствии со ст. 7 НК РФ международными договорами Российской Федерации и в соответствии с п.7 ст.346.35 НК РФ инвесторам по СРП</t>
  </si>
  <si>
    <t>По льготам,установленным в соответствии с п.2 ст.372 НК РФ органами законодательной власти субъектов РФ</t>
  </si>
  <si>
    <t>ПО НАЛОГУ НА ДОБЫЧУ ПОЛЕЗНЫХ ИСКОПАЕМЫХ</t>
  </si>
  <si>
    <t>ПО ЗЕМЕЛЬНОМУ НАЛОГУ</t>
  </si>
  <si>
    <t>ПО ТРАНСПОРТНОМУ НАЛОГУ</t>
  </si>
  <si>
    <t>По льготам, установленным законодательством субъектов Российской Федерации</t>
  </si>
  <si>
    <t>ПО НАЛОГУ НА ИМУЩЕСТВО ФИЗИЧЕСКИХ ЛИЦ</t>
  </si>
  <si>
    <t>Раздел 4.Основные показатели контрольной работы налоговых органов</t>
  </si>
  <si>
    <t>Дополнительно начислено платежей по результатам налоговых проверок (млн. руб.)</t>
  </si>
  <si>
    <t>из них: по выездным проверкам (млн. руб.)</t>
  </si>
  <si>
    <t>Количество проведенных выездных налоговых проверок организаций (единиц)</t>
  </si>
  <si>
    <t>из них: выявивших нарушения</t>
  </si>
  <si>
    <t>Дополнительно начислено платежей по результатам выездных проверок организаций (млн. руб.)</t>
  </si>
  <si>
    <t>Количество проведенных выездных налоговых проверок физических лиц (единиц)</t>
  </si>
  <si>
    <t>Дополнительно начислено платежей по результатам выездных проверок физических лиц (млн. руб.)</t>
  </si>
  <si>
    <t>Удельный вес результативных выездных налоговых проверок (%)</t>
  </si>
  <si>
    <t>Удельный вес дополнительно начисленных платежей по результатам выездных налоговых проверок в общей сумме поступлений администрируемых доходов в бюджетную систему Российской Федерации (%)</t>
  </si>
  <si>
    <t>Скрытая строка : Поступление администрируемых доходов в БС РФ</t>
  </si>
  <si>
    <t>Раздел 5.Поступления основных администрируемых доходов в структуре консолидированного бюджета Российской Федерации</t>
  </si>
  <si>
    <t>ПЕРИОД: ЗА 2013 ГОД</t>
  </si>
  <si>
    <t>Поступило в консолидированный бюджет Российской Федерации</t>
  </si>
  <si>
    <t>Всего</t>
  </si>
  <si>
    <t>В % к предыдущему периоду</t>
  </si>
  <si>
    <t>Удельный вес (%)</t>
  </si>
  <si>
    <t>В федеральный бюджет</t>
  </si>
  <si>
    <t>В консолидированный бюджет субъекта РФ</t>
  </si>
  <si>
    <t>из него:</t>
  </si>
  <si>
    <t>В местный бюджет</t>
  </si>
  <si>
    <t>ВСЕГО ПО АДМИНИСТРИРУЕМЫМ ДОХОДАМ</t>
  </si>
  <si>
    <t>Налог на прибыль организации</t>
  </si>
  <si>
    <t>Налог на доходы физических лиц</t>
  </si>
  <si>
    <t>Налог на добавленную стоимость на товары, реализуемые на территории РФ</t>
  </si>
  <si>
    <t>Акцизы по подакцизным товарам (продукции), производимым на территории РФ</t>
  </si>
  <si>
    <t>на спирт этиловый (в т.ч. этиловый спирт-сырец) из всех видов сырья</t>
  </si>
  <si>
    <t>на спиртосодержащую продукцию</t>
  </si>
  <si>
    <t>на алкогольную продукцию</t>
  </si>
  <si>
    <t>на табачную продукцию</t>
  </si>
  <si>
    <t>на нефтепродукты</t>
  </si>
  <si>
    <t>на автомобили легковые и мотоциклы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</si>
  <si>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</si>
  <si>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</si>
  <si>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</si>
  <si>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</si>
  <si>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</si>
  <si>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 на добычу полезных ископаемых</t>
  </si>
  <si>
    <t>нефть</t>
  </si>
  <si>
    <t>газ горючий природный из всех видов месторождений углеводородного сырья</t>
  </si>
  <si>
    <t>газовый конденсат из всех видов месторождений углеводородного сырья</t>
  </si>
  <si>
    <t>налог на добычу прочих полезных ископаемых (за исключением полезных ископаемых в виде природных алмазов)</t>
  </si>
  <si>
    <t>Водный налог</t>
  </si>
  <si>
    <t>Сбор за пользование объектами водных биологических ресурсов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</si>
  <si>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</si>
  <si>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</si>
  <si>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</si>
  <si>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Остальные налоги и сборы</t>
  </si>
  <si>
    <t>Для расчёта процентов к 2009 году по остальн. налогам</t>
  </si>
  <si>
    <t>Для расчёта процентов с отрицательными знаениями показателей</t>
  </si>
  <si>
    <t>Раздел 6.Поступления администрируемых доходов в консолидированный бюджет Российской Федерации в структуре основных видов экономической деятельности</t>
  </si>
  <si>
    <t>Поступило в консолидированный бюджет, всего</t>
  </si>
  <si>
    <t>Уд. вес в общей сумме поступлений (%)</t>
  </si>
  <si>
    <t>в том числе</t>
  </si>
  <si>
    <t>Федеральные налоги</t>
  </si>
  <si>
    <t>из них</t>
  </si>
  <si>
    <t>Региональные налоги и сборы</t>
  </si>
  <si>
    <t>Местные налоги и сборы</t>
  </si>
  <si>
    <t>Налоги со специальным налоговым режимом</t>
  </si>
  <si>
    <t>налог на прибыль организации</t>
  </si>
  <si>
    <t>налог на доходы физических лиц</t>
  </si>
  <si>
    <t>НДС</t>
  </si>
  <si>
    <t>акцизы по подакцизным товарам</t>
  </si>
  <si>
    <t>налог на добычу полезных ископаемых</t>
  </si>
  <si>
    <t>остальные налоги и сборы</t>
  </si>
  <si>
    <t>в том числе в федеральный бюджет</t>
  </si>
  <si>
    <t>ВСЕГО: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</si>
  <si>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</si>
  <si>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</si>
  <si>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</si>
  <si>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добыча топливно-энергетических полезных ископаемых</t>
  </si>
  <si>
    <t>добыча сырой нефти и природного газа; предоставление услуг в этих областях</t>
  </si>
  <si>
    <t>добыча полезных ископаемых, кроме топливно-энергетических</t>
  </si>
  <si>
    <t>добыча металлических руд</t>
  </si>
  <si>
    <t>Обрабатывающие производства</t>
  </si>
  <si>
    <t>производство пищевых продуктов, включая напитки</t>
  </si>
  <si>
    <t>обработка древесины и производство изделий из дерева и пробки, кроме мебели</t>
  </si>
  <si>
    <t>производство нефтепродуктов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</si>
  <si>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</si>
  <si>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</si>
  <si>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</si>
  <si>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</si>
  <si>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</si>
  <si>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</si>
  <si>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</si>
  <si>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</si>
  <si>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</si>
  <si>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и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</si>
  <si>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</si>
  <si>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</si>
  <si>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</si>
  <si>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Остальные виды экономической деятельности</t>
  </si>
  <si>
    <t>Сумма налогов и сборов, не распределенных по кодам ОКВЭД</t>
  </si>
  <si>
    <t>Раздел 7.Задолженность по налогам и сборам в консолидированный бюджет Российской Федерации</t>
  </si>
  <si>
    <t>СПРАВОЧНО: Доля региона в общей сумме задолженности по налогам и сборам РФ:   0.4%</t>
  </si>
  <si>
    <t>По состоянию на 01.01.2014</t>
  </si>
  <si>
    <t>Изменение за 2013 год</t>
  </si>
  <si>
    <t>из неё:</t>
  </si>
  <si>
    <t>Недоимка</t>
  </si>
  <si>
    <t>Отсроченные (рассроченные) платежи и реструктурированная задолженность</t>
  </si>
  <si>
    <t>Приостановленные к взысканию платежи</t>
  </si>
  <si>
    <t>ЗАДОЛЖЕННОСТЬ ПО НАЛОГАМ И  СБОРАМ</t>
  </si>
  <si>
    <t>ПО ФЕДЕРАЛЬНЫМ НАЛОГАМ И СБОРАМ</t>
  </si>
  <si>
    <t>удельный вес в общей сумме задолженности (%)</t>
  </si>
  <si>
    <t>Налог на прибыль организаций</t>
  </si>
  <si>
    <t>из него: в федеральный бюджет</t>
  </si>
  <si>
    <t>НДФЛ</t>
  </si>
  <si>
    <t>их них:</t>
  </si>
  <si>
    <t>ПО РЕГИОНАЛЬНЫМ НАЛОГАМ И СБОРАМ</t>
  </si>
  <si>
    <t>ПО МЕСТНЫМ НАЛОГАМ И СБОРАМ</t>
  </si>
  <si>
    <t>ЗАДОЛЖЕННОСТЬ ПО ПЕНЯМ  И НАЛОГОВЫМ САНКЦИЯМ</t>
  </si>
  <si>
    <t>СОВОКУПНАЯ ЗАДОЛЖЕННОСТЬ</t>
  </si>
  <si>
    <t>Скрытая строка: СПРАВОЧНО: доля региона в общей сумме задолженности по налогам и сборам РФ</t>
  </si>
  <si>
    <t>Раздел 8.Задолженность по налогам и сборам по основным видам экономической деятельности</t>
  </si>
  <si>
    <t>ПЕРИОД: по состоянию на 01.01.2014</t>
  </si>
  <si>
    <t>Задолженность</t>
  </si>
  <si>
    <t>млн. рублей</t>
  </si>
  <si>
    <t>Удельный вес в общей сумме задолженности (%)</t>
  </si>
  <si>
    <t>Удельный вес в сумме задолженности (%)</t>
  </si>
  <si>
    <t>добыча сырой нефти и природногогаза;предоставление услуг в этих отраслях</t>
  </si>
  <si>
    <t xml:space="preserve">  из них:</t>
  </si>
  <si>
    <t>Государственное управление и обеспечение военной безопасности; обязательное социальное обеспечение</t>
  </si>
  <si>
    <t>Раздел 9.Показатели налоговой нагрузки</t>
  </si>
  <si>
    <t>Справочно:</t>
  </si>
  <si>
    <t>- ВРП за 2012 год  225.5 млрд. руб.</t>
  </si>
  <si>
    <t>- Численность населения региона  1 095.2 тыс.человек</t>
  </si>
  <si>
    <t>НАЛОГОВАЯ НАГРУЗКА  (В %  К ВРП) В 2013 ГОДУ</t>
  </si>
  <si>
    <t>в консолидированный бюджет Российской Федерации</t>
  </si>
  <si>
    <t>в федеральный бюджет</t>
  </si>
  <si>
    <t>в консолидированный бюджет субъекта РФ</t>
  </si>
  <si>
    <t>ПО АДМИНИСТРИРУЕМЫМ ДОХОДАМ</t>
  </si>
  <si>
    <t>Налог на прибыль  организаций</t>
  </si>
  <si>
    <t>Налог на добавленную стоимость</t>
  </si>
  <si>
    <t>Налог на имущество организации</t>
  </si>
  <si>
    <t xml:space="preserve">  </t>
  </si>
  <si>
    <t>ПОСТУПЛЕНИЕ АДМИНИСТРИРУЕМЫХ ДОХОДОВ В КОНСОЛИДИРОВАННЫЙ БЮДЖЕТ РОССИЙСКОЙ ФЕДЕРАЦИИ НА ДУШУ НАСЕЛЕНИЯ, РУБЛЕЙ</t>
  </si>
  <si>
    <t>Скрытая строка: ВРП за 2010 год код 001</t>
  </si>
  <si>
    <t>Скрытая строка: Численность населения региона код 002</t>
  </si>
  <si>
    <t>Раздел 10.Показатели налоговой нагрузки по отдельным видам экономической деятельности</t>
  </si>
  <si>
    <t>ПЕРИОД: 2013 ГОД</t>
  </si>
  <si>
    <t>– объем отгруженных товаров собственного производства, выполненных работ и услуг собственными силами обрабатывающих производств   
20 576 млн. руб.</t>
  </si>
  <si>
    <t>– объем отгруженных товаров собственного производства, выполненных работ и услуг собственными силами по виду экономической деятельности "обрабатывающие производства" (пасп.стр.105 гр.3) - код 12001</t>
  </si>
  <si>
    <t>– объем отгруженных товаров собственного производства, выполненных работ и услуг собственными силами по добыче полезных ископаемых 
42 790 млн. руб.</t>
  </si>
  <si>
    <t>– объем отгруженных товаров собственного производства, выполненных работ и услуг собственными силами по виду экономической деятельности "добыча полезных ископаемых" (пасп.стр.107 гр.3) - код 12002</t>
  </si>
  <si>
    <t>– объем отгруженных товаров собственного производства, выполненных работ и услуг собственными силами по производству и распределению электроэнергии, газа и воды  
24 388 млн. руб.</t>
  </si>
  <si>
    <t>- объем работ, выполненных по виду деятельности "Строительство"     
24 609 млн. руб.</t>
  </si>
  <si>
    <t xml:space="preserve">+ '- объем отгруженных товаров собственного производства, выполненных работ и услуг собственными силами по виду экономической деятельности "Строительство"' </t>
  </si>
  <si>
    <t>НАЛОГОВАЯ НАГРУЗКА  (копеек с 1 рубля объема отгруженных товаров собственного производства, выполненных работ и услуг собственными силами)</t>
  </si>
  <si>
    <t>НАЛОГОВАЯ НАГРУЗКА (копеек с 1 рубля объема выполненных работ)</t>
  </si>
  <si>
    <t>АДМИНИСТРИРУЕМЫЕ ДОХОДЫ, ПОСТУПАЮЩИЕ В КОНСОЛИДИРОВАННЫЙ БЮДЖЕТ РОССИЙСКОЙ ФЕДЕРАЦИИ</t>
  </si>
  <si>
    <t>Скрытая строка: объем отгруженных товаров собственного производства, выполненных работ и услуг собственными силами по виду экономической деятельности "Обрабатывающие производства" код 12001</t>
  </si>
  <si>
    <t>Скрытая строка: объем отгруженных товаров собственного производства, выполненных работ и услуг собственными силами по виду экономической деятельности "Добыча полезных ископаемых" код 12002</t>
  </si>
  <si>
    <t>Скрытая строка: объем отгруженных товаров собственного производства, выполненных работ и услуг собственными силами по виду экономической деятельности "Производство и распределение электроэнергии, газа и воды" код 12003</t>
  </si>
  <si>
    <t>Скрытая строка: объем отгруженных товаров собственного производства, выполненных работ и услуг собственными силами по виду экономической деятельности "Строительство" код 12004</t>
  </si>
  <si>
    <t>Раздел 11.Оценка и прогнозирование поступлений отдельных налогов</t>
  </si>
  <si>
    <t>2013 год (базисный год - факт)</t>
  </si>
  <si>
    <t>2014 год (текущий год - оценка)</t>
  </si>
  <si>
    <t>Планируемый период (прогноз)</t>
  </si>
  <si>
    <t>Сумма прибыли по прибыльным организациям (млн.руб.)</t>
  </si>
  <si>
    <t>1100</t>
  </si>
  <si>
    <t>1101</t>
  </si>
  <si>
    <t>Отношение к прибыли прибыльных организаций, %</t>
  </si>
  <si>
    <t>1101.1</t>
  </si>
  <si>
    <t>Расходы, уменьшающие сумму доходов от реализации, включая внереализационные расходы (млн. руб.)</t>
  </si>
  <si>
    <t>1102</t>
  </si>
  <si>
    <t>Отношение к доходам от реализации, включая внереализационные доходы, %</t>
  </si>
  <si>
    <t>1102.1</t>
  </si>
  <si>
    <t>1103</t>
  </si>
  <si>
    <t>1103.1</t>
  </si>
  <si>
    <t>Налоговая база по налогу на прибыль (млн. руб.)</t>
  </si>
  <si>
    <t>1104</t>
  </si>
  <si>
    <t>1105</t>
  </si>
  <si>
    <t>Отношение к налоговой базе по налогу на прибыль, %</t>
  </si>
  <si>
    <t>1105.1</t>
  </si>
  <si>
    <t>1106</t>
  </si>
  <si>
    <t>Сумма исчисленного налога на прибыль  - всего (млн.руб.)</t>
  </si>
  <si>
    <t>1107</t>
  </si>
  <si>
    <t>Значение поправочного коэффициента  (К)  для расчёта оценки и прогноза показателя "Сумма исчисленного налога на прибыль - всего (млн. руб.)"  (вводится в ручном режиме)</t>
  </si>
  <si>
    <t>1107.1</t>
  </si>
  <si>
    <t>1108</t>
  </si>
  <si>
    <t>Курс доллара (рублей)</t>
  </si>
  <si>
    <t>1108.1</t>
  </si>
  <si>
    <t>Коэффициент, характеризующий динамику мировых цен на нефть</t>
  </si>
  <si>
    <t>1108.2</t>
  </si>
  <si>
    <t>1109</t>
  </si>
  <si>
    <t>Сумма налога на добычу нефти (млн. рублей) *</t>
  </si>
  <si>
    <t>1109.1</t>
  </si>
  <si>
    <t>Объем добычи природного газа  (млн. м. куб.)</t>
  </si>
  <si>
    <t>1110</t>
  </si>
  <si>
    <t>Объем добычи природного газа  ЕСГ (млн. м. куб.)</t>
  </si>
  <si>
    <t>1110.1</t>
  </si>
  <si>
    <t>Сумма налога на добычу природного газа (млн. рублей) **</t>
  </si>
  <si>
    <t>1110.2</t>
  </si>
  <si>
    <t>1111</t>
  </si>
  <si>
    <t>Сумма налога на добычу газового конденсата (млн. рублей) **</t>
  </si>
  <si>
    <t>1111.1</t>
  </si>
  <si>
    <t>Поступление налога (млн. руб.)</t>
  </si>
  <si>
    <t>1112</t>
  </si>
  <si>
    <t>темп роста, %</t>
  </si>
  <si>
    <t>1112.1</t>
  </si>
  <si>
    <t>1113</t>
  </si>
  <si>
    <t>1113.1</t>
  </si>
  <si>
    <t>НАЛОГ НА ДОХОДЫ ФИЗИЧЕСКИХ ЛИЦ</t>
  </si>
  <si>
    <t>Фонд заработной платы (млн. руб.)</t>
  </si>
  <si>
    <t>1114</t>
  </si>
  <si>
    <t>1114.1</t>
  </si>
  <si>
    <t>Ставка по игровым автоматам</t>
  </si>
  <si>
    <t>1117</t>
  </si>
  <si>
    <t>Ставка по игровым столам</t>
  </si>
  <si>
    <t>1118</t>
  </si>
  <si>
    <t>Количество игровых автоматов (единиц)</t>
  </si>
  <si>
    <t>1119</t>
  </si>
  <si>
    <t>1119.1</t>
  </si>
  <si>
    <t>Количество игровых столов (единиц)</t>
  </si>
  <si>
    <t>1120</t>
  </si>
  <si>
    <t>1120.1</t>
  </si>
  <si>
    <t>Количество процессинговых центров тотализаторов (единиц)</t>
  </si>
  <si>
    <t>1121</t>
  </si>
  <si>
    <t>1121.1</t>
  </si>
  <si>
    <t>Количество процессинговых центров букмекерских контор (единиц)</t>
  </si>
  <si>
    <t>1122</t>
  </si>
  <si>
    <t>1122.1</t>
  </si>
  <si>
    <t>Количество пунктов приема ставок тотализаторов (единиц)</t>
  </si>
  <si>
    <t>1123</t>
  </si>
  <si>
    <t>1123.1</t>
  </si>
  <si>
    <t>Количество пунктов приема ставок букмекерских контор (единиц)</t>
  </si>
  <si>
    <t>1124</t>
  </si>
  <si>
    <t>1124.1</t>
  </si>
  <si>
    <t>1125</t>
  </si>
  <si>
    <t>1125.1</t>
  </si>
  <si>
    <t>* при этом налоговая ставка в соответствии с пп.9 п.2  ст.342 Налогового кодекса Российской Федерации умножается  на коэффициент, характеризующий степень выработанности конкретного участка недр</t>
  </si>
  <si>
    <t>**  оценка поступлений на текущий год и прогноз поступлений на следующий год осуществляется с учетом изменений в порядке расчета налоговой ставки по газу природному и газовому конденсату в соответствии с Федеральным законом от 30.09.2013 № 263-ФЗ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</si>
</sst>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4">
    <font>
      <sz val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2"/>
      <color indexed="8"/>
      <name val="Times New Roman"/>
      <family val="0"/>
    </font>
    <font>
      <sz val="9"/>
      <color indexed="10"/>
      <name val="Arial"/>
      <family val="0"/>
    </font>
    <font>
      <b/>
      <i/>
      <sz val="16"/>
      <color indexed="8"/>
      <name val="Times New Roman Cyr"/>
      <family val="0"/>
    </font>
    <font>
      <sz val="18"/>
      <color indexed="8"/>
      <name val="Times New Roman Cyr"/>
      <family val="0"/>
    </font>
    <font>
      <b/>
      <sz val="22"/>
      <color indexed="8"/>
      <name val="Times New Roman"/>
      <family val="0"/>
    </font>
    <font>
      <i/>
      <u val="single"/>
      <sz val="12"/>
      <color indexed="8"/>
      <name val="Times New Roman CYR"/>
      <family val="0"/>
    </font>
    <font>
      <i/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u val="single"/>
      <sz val="9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Arial"/>
      <family val="0"/>
    </font>
    <font>
      <b/>
      <sz val="14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i/>
      <sz val="9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 applyProtection="1">
      <alignment horizontal="left" vertical="top"/>
      <protection locked="0"/>
    </xf>
    <xf numFmtId="0" fontId="1" fillId="0" borderId="1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13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13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 horizontal="left" vertical="top" indent="1"/>
      <protection locked="0"/>
    </xf>
    <xf numFmtId="0" fontId="13" fillId="0" borderId="13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Alignment="1" applyProtection="1">
      <alignment horizontal="left" vertical="top" indent="1"/>
      <protection locked="0"/>
    </xf>
    <xf numFmtId="0" fontId="15" fillId="0" borderId="0" xfId="0" applyFont="1" applyFill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left" vertical="top" indent="1"/>
      <protection locked="0"/>
    </xf>
    <xf numFmtId="0" fontId="1" fillId="0" borderId="0" xfId="0" applyFont="1" applyFill="1" applyAlignment="1" applyProtection="1">
      <alignment horizontal="left" vertical="top" indent="1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18" fillId="0" borderId="0" xfId="0" applyFont="1" applyFill="1" applyAlignment="1" applyProtection="1">
      <alignment horizontal="left" vertical="top" indent="1"/>
      <protection locked="0"/>
    </xf>
    <xf numFmtId="0" fontId="19" fillId="0" borderId="0" xfId="0" applyFont="1" applyFill="1" applyAlignment="1" applyProtection="1">
      <alignment horizontal="left" vertical="center" wrapText="1" indent="1"/>
      <protection locked="0"/>
    </xf>
    <xf numFmtId="0" fontId="18" fillId="0" borderId="0" xfId="0" applyFont="1" applyFill="1" applyAlignment="1" applyProtection="1">
      <alignment horizontal="left" vertical="top" wrapText="1" indent="1"/>
      <protection locked="0"/>
    </xf>
    <xf numFmtId="0" fontId="21" fillId="0" borderId="0" xfId="0" applyFont="1" applyFill="1" applyAlignment="1" applyProtection="1">
      <alignment horizontal="left" vertical="top" indent="1"/>
      <protection locked="0"/>
    </xf>
    <xf numFmtId="0" fontId="22" fillId="0" borderId="0" xfId="0" applyFont="1" applyFill="1" applyAlignment="1" applyProtection="1">
      <alignment horizontal="left" vertical="top" wrapText="1" indent="1"/>
      <protection locked="0"/>
    </xf>
    <xf numFmtId="0" fontId="1" fillId="0" borderId="0" xfId="0" applyFont="1" applyFill="1" applyAlignment="1" applyProtection="1">
      <alignment horizontal="left" vertical="top" wrapText="1" indent="1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16" fillId="0" borderId="0" xfId="0" applyFont="1" applyFill="1" applyAlignment="1">
      <alignment horizontal="left" vertical="top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left" vertical="top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right" vertical="top"/>
      <protection locked="0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4" fontId="16" fillId="0" borderId="18" xfId="0" applyNumberFormat="1" applyFont="1" applyFill="1" applyBorder="1" applyAlignment="1" applyProtection="1">
      <alignment vertical="center"/>
      <protection locked="0"/>
    </xf>
    <xf numFmtId="164" fontId="16" fillId="0" borderId="18" xfId="0" applyNumberFormat="1" applyFont="1" applyFill="1" applyBorder="1" applyAlignment="1" applyProtection="1">
      <alignment vertical="center"/>
      <protection locked="0"/>
    </xf>
    <xf numFmtId="164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 wrapText="1" indent="1"/>
      <protection locked="0"/>
    </xf>
    <xf numFmtId="0" fontId="16" fillId="0" borderId="18" xfId="0" applyFont="1" applyFill="1" applyBorder="1" applyAlignment="1" applyProtection="1">
      <alignment horizontal="left" vertical="center" wrapText="1" indent="2"/>
      <protection locked="0"/>
    </xf>
    <xf numFmtId="4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left" vertical="center" wrapText="1" indent="1"/>
      <protection locked="0"/>
    </xf>
    <xf numFmtId="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6" fillId="33" borderId="18" xfId="0" applyNumberFormat="1" applyFont="1" applyFill="1" applyBorder="1" applyAlignment="1" applyProtection="1">
      <alignment vertical="center"/>
      <protection locked="0"/>
    </xf>
    <xf numFmtId="3" fontId="16" fillId="0" borderId="18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0" fontId="16" fillId="33" borderId="0" xfId="0" applyFont="1" applyFill="1" applyAlignment="1" applyProtection="1">
      <alignment horizontal="left" vertical="top"/>
      <protection locked="0"/>
    </xf>
    <xf numFmtId="4" fontId="16" fillId="0" borderId="18" xfId="0" applyNumberFormat="1" applyFont="1" applyFill="1" applyBorder="1" applyAlignment="1" applyProtection="1">
      <alignment vertical="center" wrapText="1"/>
      <protection locked="0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 indent="2"/>
      <protection locked="0"/>
    </xf>
    <xf numFmtId="0" fontId="16" fillId="0" borderId="18" xfId="0" applyFont="1" applyFill="1" applyBorder="1" applyAlignment="1" applyProtection="1">
      <alignment horizontal="left" vertical="center" wrapText="1" indent="3"/>
      <protection locked="0"/>
    </xf>
    <xf numFmtId="0" fontId="24" fillId="0" borderId="18" xfId="0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 indent="2"/>
      <protection locked="0"/>
    </xf>
    <xf numFmtId="3" fontId="16" fillId="0" borderId="18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right" vertical="top"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left" wrapText="1" indent="1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left" vertical="top" wrapText="1"/>
      <protection locked="0"/>
    </xf>
    <xf numFmtId="4" fontId="16" fillId="0" borderId="18" xfId="0" applyNumberFormat="1" applyFont="1" applyFill="1" applyBorder="1" applyAlignment="1" applyProtection="1">
      <alignment horizontal="right" vertical="center"/>
      <protection locked="0"/>
    </xf>
    <xf numFmtId="164" fontId="16" fillId="0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Font="1" applyFill="1" applyBorder="1" applyAlignment="1" applyProtection="1">
      <alignment horizontal="right" vertical="center"/>
      <protection locked="0"/>
    </xf>
    <xf numFmtId="0" fontId="16" fillId="0" borderId="18" xfId="0" applyFont="1" applyFill="1" applyBorder="1" applyAlignment="1" applyProtection="1">
      <alignment horizontal="left" vertical="top" wrapText="1" indent="1"/>
      <protection locked="0"/>
    </xf>
    <xf numFmtId="0" fontId="16" fillId="0" borderId="18" xfId="0" applyFont="1" applyFill="1" applyBorder="1" applyAlignment="1" applyProtection="1">
      <alignment horizontal="left" vertical="top"/>
      <protection locked="0"/>
    </xf>
    <xf numFmtId="0" fontId="16" fillId="0" borderId="18" xfId="0" applyFont="1" applyFill="1" applyBorder="1" applyAlignment="1" applyProtection="1">
      <alignment horizontal="left" vertical="top" wrapText="1" indent="3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top"/>
      <protection locked="0"/>
    </xf>
    <xf numFmtId="0" fontId="24" fillId="0" borderId="18" xfId="0" applyFont="1" applyFill="1" applyBorder="1" applyAlignment="1" applyProtection="1">
      <alignment horizontal="center" vertical="center" wrapText="1" indent="3"/>
      <protection locked="0"/>
    </xf>
    <xf numFmtId="0" fontId="16" fillId="0" borderId="18" xfId="0" applyFont="1" applyFill="1" applyBorder="1" applyAlignment="1" applyProtection="1">
      <alignment horizontal="left" vertical="center" wrapText="1" indent="4"/>
      <protection locked="0"/>
    </xf>
    <xf numFmtId="0" fontId="24" fillId="0" borderId="18" xfId="0" applyFont="1" applyFill="1" applyBorder="1" applyAlignment="1" applyProtection="1">
      <alignment horizontal="center" vertical="center" wrapText="1" indent="5"/>
      <protection locked="0"/>
    </xf>
    <xf numFmtId="0" fontId="16" fillId="0" borderId="18" xfId="0" applyFont="1" applyFill="1" applyBorder="1" applyAlignment="1" applyProtection="1">
      <alignment horizontal="left" vertical="center" wrapText="1" indent="6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4" fillId="0" borderId="18" xfId="0" applyFont="1" applyFill="1" applyBorder="1" applyAlignment="1" applyProtection="1">
      <alignment horizontal="left" vertical="center" wrapText="1" indent="3"/>
      <protection locked="0"/>
    </xf>
    <xf numFmtId="0" fontId="16" fillId="0" borderId="18" xfId="0" applyFont="1" applyFill="1" applyBorder="1" applyAlignment="1" applyProtection="1">
      <alignment horizontal="left" vertical="center" wrapText="1" indent="5"/>
      <protection locked="0"/>
    </xf>
    <xf numFmtId="0" fontId="27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>
      <alignment horizontal="left" vertical="center" indent="1"/>
    </xf>
    <xf numFmtId="0" fontId="28" fillId="0" borderId="0" xfId="0" applyFont="1" applyFill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left" vertical="top" indent="2"/>
      <protection locked="0"/>
    </xf>
    <xf numFmtId="164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indent="1"/>
      <protection locked="0"/>
    </xf>
    <xf numFmtId="4" fontId="16" fillId="0" borderId="18" xfId="0" applyNumberFormat="1" applyFont="1" applyFill="1" applyBorder="1" applyAlignment="1" applyProtection="1">
      <alignment horizontal="left" vertical="top"/>
      <protection locked="0"/>
    </xf>
    <xf numFmtId="0" fontId="16" fillId="0" borderId="18" xfId="0" applyFont="1" applyFill="1" applyBorder="1" applyAlignment="1" applyProtection="1">
      <alignment horizontal="left" vertical="top" indent="2"/>
      <protection locked="0"/>
    </xf>
    <xf numFmtId="0" fontId="24" fillId="0" borderId="18" xfId="0" applyFont="1" applyFill="1" applyBorder="1" applyAlignment="1" applyProtection="1">
      <alignment horizontal="center" vertical="center" indent="3"/>
      <protection locked="0"/>
    </xf>
    <xf numFmtId="0" fontId="16" fillId="0" borderId="18" xfId="0" applyFont="1" applyFill="1" applyBorder="1" applyAlignment="1" applyProtection="1">
      <alignment horizontal="left" vertical="top" indent="4"/>
      <protection locked="0"/>
    </xf>
    <xf numFmtId="0" fontId="1" fillId="0" borderId="18" xfId="0" applyFont="1" applyFill="1" applyBorder="1" applyAlignment="1" applyProtection="1">
      <alignment horizontal="left" vertical="top"/>
      <protection locked="0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Font="1" applyFill="1" applyBorder="1" applyAlignment="1" applyProtection="1">
      <alignment horizontal="left" vertical="top" wrapText="1" indent="2"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1" fillId="0" borderId="0" xfId="0" applyFont="1" applyFill="1" applyAlignment="1">
      <alignment horizontal="left" vertical="top"/>
    </xf>
    <xf numFmtId="49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18" xfId="0" applyNumberFormat="1" applyFont="1" applyFill="1" applyBorder="1" applyAlignment="1" applyProtection="1">
      <alignment vertical="center" wrapText="1"/>
      <protection locked="0"/>
    </xf>
    <xf numFmtId="4" fontId="16" fillId="0" borderId="18" xfId="0" applyNumberFormat="1" applyFont="1" applyFill="1" applyBorder="1" applyAlignment="1">
      <alignment vertical="center" wrapText="1"/>
    </xf>
    <xf numFmtId="164" fontId="16" fillId="0" borderId="18" xfId="0" applyNumberFormat="1" applyFont="1" applyFill="1" applyBorder="1" applyAlignment="1">
      <alignment vertical="center" wrapText="1"/>
    </xf>
    <xf numFmtId="164" fontId="16" fillId="33" borderId="18" xfId="0" applyNumberFormat="1" applyFont="1" applyFill="1" applyBorder="1" applyAlignment="1" applyProtection="1">
      <alignment vertical="center" wrapText="1"/>
      <protection locked="0"/>
    </xf>
    <xf numFmtId="4" fontId="16" fillId="33" borderId="18" xfId="0" applyNumberFormat="1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vertical="center" wrapText="1"/>
    </xf>
    <xf numFmtId="3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top" indent="1"/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12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13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3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left" vertical="center" wrapText="1" indent="1"/>
      <protection locked="0"/>
    </xf>
    <xf numFmtId="0" fontId="17" fillId="0" borderId="0" xfId="0" applyFont="1" applyFill="1" applyAlignment="1" applyProtection="1">
      <alignment horizontal="center" vertical="top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4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8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28" fillId="0" borderId="0" xfId="0" applyFont="1" applyFill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9C"/>
      <rgbColor rgb="00FF9AC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1914525</xdr:colOff>
      <xdr:row>1</xdr:row>
      <xdr:rowOff>152400</xdr:rowOff>
    </xdr:from>
    <xdr:to>
      <xdr:col>5</xdr:col>
      <xdr:colOff>76200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14325"/>
          <a:ext cx="1838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0" workbookViewId="0" topLeftCell="A1">
      <selection activeCell="A1" sqref="A1:L1"/>
    </sheetView>
  </sheetViews>
  <sheetFormatPr defaultColWidth="9.140625" defaultRowHeight="12.75"/>
  <cols>
    <col min="1" max="2" width="1.421875" style="0" customWidth="1"/>
    <col min="3" max="3" width="28.421875" style="0" customWidth="1"/>
    <col min="4" max="4" width="38.28125" style="0" customWidth="1"/>
    <col min="5" max="5" width="16.8515625" style="0" customWidth="1"/>
    <col min="6" max="6" width="7.28125" style="0" customWidth="1"/>
    <col min="7" max="7" width="10.421875" style="0" customWidth="1"/>
    <col min="8" max="8" width="16.7109375" style="0" customWidth="1"/>
    <col min="9" max="10" width="10.421875" style="0" customWidth="1"/>
    <col min="11" max="11" width="6.28125" style="0" customWidth="1"/>
    <col min="12" max="12" width="1.421875" style="0" customWidth="1"/>
  </cols>
  <sheetData>
    <row r="1" spans="1:12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.75">
      <c r="A2" s="1"/>
      <c r="B2" s="2"/>
      <c r="C2" s="3"/>
      <c r="D2" s="4"/>
      <c r="E2" s="4"/>
      <c r="F2" s="4"/>
      <c r="G2" s="4"/>
      <c r="H2" s="4"/>
      <c r="I2" s="123"/>
      <c r="J2" s="123"/>
      <c r="K2" s="123"/>
      <c r="L2" s="124"/>
    </row>
    <row r="3" spans="1:12" ht="15.75">
      <c r="A3" s="1"/>
      <c r="B3" s="5"/>
      <c r="C3" s="6"/>
      <c r="D3" s="1"/>
      <c r="E3" s="1"/>
      <c r="F3" s="1"/>
      <c r="G3" s="1"/>
      <c r="H3" s="1"/>
      <c r="I3" s="125"/>
      <c r="J3" s="125"/>
      <c r="K3" s="125"/>
      <c r="L3" s="126"/>
    </row>
    <row r="4" spans="1:12" ht="15.75">
      <c r="A4" s="1"/>
      <c r="B4" s="5"/>
      <c r="C4" s="6"/>
      <c r="D4" s="1"/>
      <c r="E4" s="7"/>
      <c r="F4" s="1"/>
      <c r="G4" s="1"/>
      <c r="H4" s="1"/>
      <c r="I4" s="125"/>
      <c r="J4" s="125"/>
      <c r="K4" s="125"/>
      <c r="L4" s="126"/>
    </row>
    <row r="5" spans="1:12" ht="15.75">
      <c r="A5" s="1"/>
      <c r="B5" s="5"/>
      <c r="C5" s="6"/>
      <c r="D5" s="1"/>
      <c r="E5" s="1"/>
      <c r="F5" s="1"/>
      <c r="G5" s="1"/>
      <c r="H5" s="1"/>
      <c r="I5" s="125"/>
      <c r="J5" s="125"/>
      <c r="K5" s="125"/>
      <c r="L5" s="126"/>
    </row>
    <row r="6" spans="1:12" ht="12.7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8"/>
    </row>
    <row r="7" spans="1:12" ht="12.75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8"/>
    </row>
    <row r="8" spans="1:12" ht="12.75">
      <c r="A8" s="1"/>
      <c r="B8" s="5"/>
      <c r="C8" s="1"/>
      <c r="D8" s="1"/>
      <c r="E8" s="1"/>
      <c r="F8" s="1"/>
      <c r="G8" s="1"/>
      <c r="H8" s="1"/>
      <c r="I8" s="1"/>
      <c r="J8" s="1"/>
      <c r="K8" s="1"/>
      <c r="L8" s="8"/>
    </row>
    <row r="9" spans="1:12" ht="12.75">
      <c r="A9" s="1"/>
      <c r="B9" s="5"/>
      <c r="C9" s="1"/>
      <c r="D9" s="1"/>
      <c r="E9" s="1"/>
      <c r="F9" s="1"/>
      <c r="G9" s="1"/>
      <c r="H9" s="1"/>
      <c r="I9" s="1"/>
      <c r="J9" s="1"/>
      <c r="K9" s="1"/>
      <c r="L9" s="8"/>
    </row>
    <row r="10" spans="1:12" ht="20.25">
      <c r="A10" s="1"/>
      <c r="B10" s="5"/>
      <c r="C10" s="127" t="s">
        <v>0</v>
      </c>
      <c r="D10" s="127"/>
      <c r="E10" s="127"/>
      <c r="F10" s="127"/>
      <c r="G10" s="127"/>
      <c r="H10" s="127"/>
      <c r="I10" s="127"/>
      <c r="J10" s="127"/>
      <c r="K10" s="127"/>
      <c r="L10" s="128"/>
    </row>
    <row r="11" spans="1:12" ht="23.25">
      <c r="A11" s="1"/>
      <c r="B11" s="5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ht="23.25">
      <c r="A12" s="1"/>
      <c r="B12" s="5"/>
      <c r="C12" s="9"/>
      <c r="D12" s="9"/>
      <c r="E12" s="9"/>
      <c r="F12" s="1"/>
      <c r="G12" s="1"/>
      <c r="H12" s="9"/>
      <c r="I12" s="9"/>
      <c r="J12" s="9"/>
      <c r="K12" s="9"/>
      <c r="L12" s="10"/>
    </row>
    <row r="13" spans="1:12" ht="23.25">
      <c r="A13" s="114"/>
      <c r="B13" s="115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2" ht="23.25">
      <c r="A14" s="114"/>
      <c r="B14" s="115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27">
      <c r="A15" s="114"/>
      <c r="B15" s="115"/>
      <c r="C15" s="116" t="s">
        <v>1</v>
      </c>
      <c r="D15" s="116"/>
      <c r="E15" s="116"/>
      <c r="F15" s="116"/>
      <c r="G15" s="116"/>
      <c r="H15" s="116"/>
      <c r="I15" s="116"/>
      <c r="J15" s="116"/>
      <c r="K15" s="116"/>
      <c r="L15" s="117"/>
    </row>
    <row r="16" spans="1:12" ht="27">
      <c r="A16" s="114"/>
      <c r="B16" s="115"/>
      <c r="C16" s="116" t="s">
        <v>2</v>
      </c>
      <c r="D16" s="116"/>
      <c r="E16" s="116"/>
      <c r="F16" s="116"/>
      <c r="G16" s="116"/>
      <c r="H16" s="116"/>
      <c r="I16" s="116"/>
      <c r="J16" s="116"/>
      <c r="K16" s="116"/>
      <c r="L16" s="117"/>
    </row>
    <row r="17" spans="1:12" ht="15.75">
      <c r="A17" s="1"/>
      <c r="B17" s="118" t="s">
        <v>3</v>
      </c>
      <c r="C17" s="119" t="s">
        <v>3</v>
      </c>
      <c r="D17" s="119" t="s">
        <v>3</v>
      </c>
      <c r="E17" s="119" t="s">
        <v>3</v>
      </c>
      <c r="F17" s="119" t="s">
        <v>3</v>
      </c>
      <c r="G17" s="119" t="s">
        <v>3</v>
      </c>
      <c r="H17" s="119" t="s">
        <v>3</v>
      </c>
      <c r="I17" s="119" t="s">
        <v>3</v>
      </c>
      <c r="J17" s="119" t="s">
        <v>3</v>
      </c>
      <c r="K17" s="119" t="s">
        <v>3</v>
      </c>
      <c r="L17" s="120" t="s">
        <v>3</v>
      </c>
    </row>
    <row r="18" spans="1:12" ht="15">
      <c r="A18" s="1"/>
      <c r="B18" s="5"/>
      <c r="C18" s="121"/>
      <c r="D18" s="121"/>
      <c r="E18" s="121"/>
      <c r="F18" s="121"/>
      <c r="G18" s="121"/>
      <c r="H18" s="121"/>
      <c r="I18" s="121"/>
      <c r="J18" s="121"/>
      <c r="K18" s="121"/>
      <c r="L18" s="122"/>
    </row>
    <row r="19" spans="1:12" ht="14.25">
      <c r="A19" s="1"/>
      <c r="B19" s="5"/>
      <c r="C19" s="1"/>
      <c r="D19" s="1"/>
      <c r="E19" s="1"/>
      <c r="F19" s="1"/>
      <c r="G19" s="1"/>
      <c r="H19" s="1"/>
      <c r="I19" s="11"/>
      <c r="J19" s="12"/>
      <c r="K19" s="12"/>
      <c r="L19" s="13"/>
    </row>
    <row r="20" spans="1:12" ht="12.75">
      <c r="A20" s="1"/>
      <c r="B20" s="5"/>
      <c r="C20" s="1"/>
      <c r="D20" s="1"/>
      <c r="E20" s="1"/>
      <c r="F20" s="1"/>
      <c r="G20" s="1"/>
      <c r="H20" s="1"/>
      <c r="I20" s="1"/>
      <c r="J20" s="1"/>
      <c r="K20" s="1"/>
      <c r="L20" s="8"/>
    </row>
    <row r="21" spans="1:12" ht="15.75">
      <c r="A21" s="1"/>
      <c r="B21" s="5"/>
      <c r="C21" s="111" t="s">
        <v>4</v>
      </c>
      <c r="D21" s="111"/>
      <c r="E21" s="112" t="s">
        <v>5</v>
      </c>
      <c r="F21" s="112"/>
      <c r="G21" s="112"/>
      <c r="H21" s="112"/>
      <c r="I21" s="112"/>
      <c r="J21" s="112"/>
      <c r="K21" s="112"/>
      <c r="L21" s="15"/>
    </row>
    <row r="22" spans="1:12" ht="15.75">
      <c r="A22" s="1"/>
      <c r="B22" s="5"/>
      <c r="C22" s="14"/>
      <c r="D22" s="16"/>
      <c r="E22" s="17"/>
      <c r="F22" s="17"/>
      <c r="G22" s="17"/>
      <c r="H22" s="17"/>
      <c r="I22" s="17"/>
      <c r="J22" s="17"/>
      <c r="K22" s="17"/>
      <c r="L22" s="8"/>
    </row>
    <row r="23" spans="1:12" ht="15.75">
      <c r="A23" s="1"/>
      <c r="B23" s="5"/>
      <c r="C23" s="111" t="s">
        <v>6</v>
      </c>
      <c r="D23" s="111"/>
      <c r="E23" s="112" t="s">
        <v>7</v>
      </c>
      <c r="F23" s="112"/>
      <c r="G23" s="112"/>
      <c r="H23" s="112"/>
      <c r="I23" s="112"/>
      <c r="J23" s="112"/>
      <c r="K23" s="17"/>
      <c r="L23" s="8"/>
    </row>
    <row r="24" spans="1:12" ht="15.75">
      <c r="A24" s="1"/>
      <c r="B24" s="5"/>
      <c r="C24" s="14"/>
      <c r="D24" s="16"/>
      <c r="E24" s="17"/>
      <c r="F24" s="17"/>
      <c r="G24" s="17"/>
      <c r="H24" s="17"/>
      <c r="I24" s="17"/>
      <c r="J24" s="17"/>
      <c r="K24" s="17"/>
      <c r="L24" s="8"/>
    </row>
    <row r="25" spans="1:12" ht="15.75">
      <c r="A25" s="1"/>
      <c r="B25" s="5"/>
      <c r="C25" s="14" t="s">
        <v>8</v>
      </c>
      <c r="D25" s="16"/>
      <c r="E25" s="113" t="s">
        <v>9</v>
      </c>
      <c r="F25" s="113"/>
      <c r="G25" s="113"/>
      <c r="H25" s="113"/>
      <c r="I25" s="113"/>
      <c r="J25" s="113"/>
      <c r="K25" s="18"/>
      <c r="L25" s="8"/>
    </row>
    <row r="26" spans="1:12" ht="15.75">
      <c r="A26" s="1"/>
      <c r="B26" s="5"/>
      <c r="C26" s="14"/>
      <c r="D26" s="16"/>
      <c r="E26" s="17"/>
      <c r="F26" s="17"/>
      <c r="G26" s="17"/>
      <c r="H26" s="17"/>
      <c r="I26" s="17"/>
      <c r="J26" s="17"/>
      <c r="K26" s="17"/>
      <c r="L26" s="8"/>
    </row>
    <row r="27" spans="1:12" ht="15.75">
      <c r="A27" s="1"/>
      <c r="B27" s="5"/>
      <c r="C27" s="111" t="s">
        <v>10</v>
      </c>
      <c r="D27" s="111"/>
      <c r="E27" s="19" t="s">
        <v>11</v>
      </c>
      <c r="F27" s="17"/>
      <c r="G27" s="17"/>
      <c r="H27" s="17"/>
      <c r="I27" s="17"/>
      <c r="J27" s="17"/>
      <c r="K27" s="17"/>
      <c r="L27" s="8"/>
    </row>
    <row r="28" spans="1:12" ht="12.75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8"/>
    </row>
    <row r="29" spans="1:12" ht="12.75">
      <c r="A29" s="1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</row>
  </sheetData>
  <sheetProtection sheet="1" objects="1" scenarios="1"/>
  <mergeCells count="18">
    <mergeCell ref="A1:L1"/>
    <mergeCell ref="I2:L2"/>
    <mergeCell ref="I3:L3"/>
    <mergeCell ref="I4:L4"/>
    <mergeCell ref="I5:L5"/>
    <mergeCell ref="C10:L10"/>
    <mergeCell ref="A13:A16"/>
    <mergeCell ref="B13:B16"/>
    <mergeCell ref="C15:L15"/>
    <mergeCell ref="C16:L16"/>
    <mergeCell ref="B17:L17"/>
    <mergeCell ref="C18:L18"/>
    <mergeCell ref="C21:D21"/>
    <mergeCell ref="E21:K21"/>
    <mergeCell ref="C23:D23"/>
    <mergeCell ref="E23:J23"/>
    <mergeCell ref="E25:J25"/>
    <mergeCell ref="C27:D27"/>
  </mergeCells>
  <printOptions/>
  <pageMargins left="0.1968503937007874" right="0.1968503937007874" top="0.1968503937007874" bottom="0.1968503937007874" header="0.5" footer="0.5"/>
  <pageSetup horizontalDpi="2048" verticalDpi="2048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pane xSplit="2" ySplit="16" topLeftCell="C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9.140625" defaultRowHeight="12.75"/>
  <cols>
    <col min="1" max="1" width="53.421875" style="0" customWidth="1"/>
    <col min="2" max="2" width="5.8515625" style="0" customWidth="1"/>
    <col min="3" max="4" width="12.140625" style="0" customWidth="1"/>
    <col min="5" max="10" width="11.57421875" style="0" customWidth="1"/>
    <col min="11" max="11" width="1.28515625" style="0" customWidth="1"/>
    <col min="12" max="12" width="2.140625" style="0" customWidth="1"/>
    <col min="13" max="48" width="8.8515625" style="0" customWidth="1"/>
  </cols>
  <sheetData>
    <row r="1" spans="1:10" ht="18.75">
      <c r="A1" s="133" t="s">
        <v>316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2.75" hidden="1">
      <c r="A3" s="32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2.75" hidden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2.75" hidden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hidden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2.75" hidden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2.75" hidden="1">
      <c r="A8" s="32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12.75" hidden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25.5">
      <c r="A10" s="85" t="s">
        <v>317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5.75">
      <c r="A11" s="33" t="s">
        <v>5</v>
      </c>
      <c r="B11" s="32"/>
      <c r="C11" s="32"/>
      <c r="D11" s="32"/>
      <c r="E11" s="32"/>
      <c r="F11" s="32"/>
      <c r="G11" s="32"/>
      <c r="H11" s="32"/>
      <c r="I11" s="32"/>
      <c r="J11" s="65" t="s">
        <v>211</v>
      </c>
    </row>
    <row r="12" spans="1:10" ht="12.75" hidden="1">
      <c r="A12" s="34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132" t="str">
        <f>"ПОКАЗАТЕЛЬ"</f>
        <v>ПОКАЗАТЕЛЬ</v>
      </c>
      <c r="B13" s="132" t="str">
        <f>"Код строки"</f>
        <v>Код строки</v>
      </c>
      <c r="C13" s="132" t="s">
        <v>318</v>
      </c>
      <c r="D13" s="132"/>
      <c r="E13" s="132"/>
      <c r="F13" s="132"/>
      <c r="G13" s="132" t="s">
        <v>319</v>
      </c>
      <c r="H13" s="132"/>
      <c r="I13" s="132"/>
      <c r="J13" s="132"/>
    </row>
    <row r="14" spans="1:10" ht="12.75">
      <c r="A14" s="132"/>
      <c r="B14" s="132"/>
      <c r="C14" s="132" t="s">
        <v>237</v>
      </c>
      <c r="D14" s="132" t="s">
        <v>320</v>
      </c>
      <c r="E14" s="132"/>
      <c r="F14" s="132"/>
      <c r="G14" s="132" t="s">
        <v>237</v>
      </c>
      <c r="H14" s="132" t="s">
        <v>276</v>
      </c>
      <c r="I14" s="132"/>
      <c r="J14" s="132"/>
    </row>
    <row r="15" spans="1:10" ht="84">
      <c r="A15" s="132"/>
      <c r="B15" s="132"/>
      <c r="C15" s="132"/>
      <c r="D15" s="35" t="s">
        <v>321</v>
      </c>
      <c r="E15" s="35" t="s">
        <v>322</v>
      </c>
      <c r="F15" s="35" t="s">
        <v>323</v>
      </c>
      <c r="G15" s="132"/>
      <c r="H15" s="35" t="s">
        <v>321</v>
      </c>
      <c r="I15" s="35" t="s">
        <v>322</v>
      </c>
      <c r="J15" s="35" t="s">
        <v>323</v>
      </c>
    </row>
    <row r="16" spans="1:10" ht="12.75">
      <c r="A16" s="68" t="str">
        <f>"1"</f>
        <v>1</v>
      </c>
      <c r="B16" s="68" t="str">
        <f>"2"</f>
        <v>2</v>
      </c>
      <c r="C16" s="68">
        <v>3</v>
      </c>
      <c r="D16" s="68">
        <v>4</v>
      </c>
      <c r="E16" s="68">
        <v>5</v>
      </c>
      <c r="F16" s="68">
        <v>6</v>
      </c>
      <c r="G16" s="68">
        <v>7</v>
      </c>
      <c r="H16" s="68">
        <v>8</v>
      </c>
      <c r="I16" s="68">
        <v>9</v>
      </c>
      <c r="J16" s="68">
        <v>10</v>
      </c>
    </row>
    <row r="17" spans="1:10" ht="12.75">
      <c r="A17" s="42" t="s">
        <v>324</v>
      </c>
      <c r="B17" s="39">
        <v>701</v>
      </c>
      <c r="C17" s="70">
        <v>3328.297</v>
      </c>
      <c r="D17" s="70">
        <v>1570.28</v>
      </c>
      <c r="E17" s="70">
        <v>22.272000000000002</v>
      </c>
      <c r="F17" s="70">
        <v>1719.751</v>
      </c>
      <c r="G17" s="70">
        <v>127.24600000000001</v>
      </c>
      <c r="H17" s="70">
        <v>244.70000000000002</v>
      </c>
      <c r="I17" s="70">
        <v>5.869000000000001</v>
      </c>
      <c r="J17" s="70">
        <v>-128.13500000000002</v>
      </c>
    </row>
    <row r="18" spans="1:10" ht="12.75">
      <c r="A18" s="46" t="s">
        <v>100</v>
      </c>
      <c r="B18" s="39"/>
      <c r="C18" s="70"/>
      <c r="D18" s="70"/>
      <c r="E18" s="70"/>
      <c r="F18" s="70"/>
      <c r="G18" s="70"/>
      <c r="H18" s="70"/>
      <c r="I18" s="70"/>
      <c r="J18" s="70"/>
    </row>
    <row r="19" spans="1:10" ht="12.75">
      <c r="A19" s="47" t="s">
        <v>325</v>
      </c>
      <c r="B19" s="39">
        <v>702</v>
      </c>
      <c r="C19" s="70">
        <v>2516.965</v>
      </c>
      <c r="D19" s="70">
        <v>995.327</v>
      </c>
      <c r="E19" s="70">
        <v>18.927</v>
      </c>
      <c r="F19" s="70">
        <v>1502.288</v>
      </c>
      <c r="G19" s="70">
        <v>-26.407</v>
      </c>
      <c r="H19" s="70">
        <v>112.81700000000001</v>
      </c>
      <c r="I19" s="70">
        <v>6.094</v>
      </c>
      <c r="J19" s="70">
        <v>-139.213</v>
      </c>
    </row>
    <row r="20" spans="1:10" ht="12.75">
      <c r="A20" s="86" t="s">
        <v>326</v>
      </c>
      <c r="B20" s="39">
        <v>703</v>
      </c>
      <c r="C20" s="71">
        <v>75.6232091066</v>
      </c>
      <c r="D20" s="71">
        <v>63.3853198156</v>
      </c>
      <c r="E20" s="71">
        <v>84.98114224140001</v>
      </c>
      <c r="F20" s="71">
        <v>87.3549717372</v>
      </c>
      <c r="G20" s="39" t="s">
        <v>85</v>
      </c>
      <c r="H20" s="39" t="s">
        <v>85</v>
      </c>
      <c r="I20" s="39" t="s">
        <v>85</v>
      </c>
      <c r="J20" s="39" t="s">
        <v>85</v>
      </c>
    </row>
    <row r="21" spans="1:10" ht="12.75">
      <c r="A21" s="81" t="s">
        <v>100</v>
      </c>
      <c r="B21" s="39"/>
      <c r="C21" s="74"/>
      <c r="D21" s="74"/>
      <c r="E21" s="74"/>
      <c r="F21" s="74"/>
      <c r="G21" s="74"/>
      <c r="H21" s="74"/>
      <c r="I21" s="74"/>
      <c r="J21" s="74"/>
    </row>
    <row r="22" spans="1:10" ht="12.75">
      <c r="A22" s="82" t="s">
        <v>327</v>
      </c>
      <c r="B22" s="39">
        <v>704</v>
      </c>
      <c r="C22" s="70">
        <v>494.331</v>
      </c>
      <c r="D22" s="70">
        <v>145.15900000000002</v>
      </c>
      <c r="E22" s="70">
        <v>0.997</v>
      </c>
      <c r="F22" s="70">
        <v>348.175</v>
      </c>
      <c r="G22" s="70">
        <v>33.101</v>
      </c>
      <c r="H22" s="70">
        <v>-43.623000000000005</v>
      </c>
      <c r="I22" s="70">
        <v>-0.041</v>
      </c>
      <c r="J22" s="70">
        <v>76.765</v>
      </c>
    </row>
    <row r="23" spans="1:10" ht="12.75">
      <c r="A23" s="87" t="s">
        <v>328</v>
      </c>
      <c r="B23" s="39">
        <v>705</v>
      </c>
      <c r="C23" s="70">
        <v>67.292</v>
      </c>
      <c r="D23" s="70">
        <v>21.79</v>
      </c>
      <c r="E23" s="70">
        <v>0.184</v>
      </c>
      <c r="F23" s="70">
        <v>45.318000000000005</v>
      </c>
      <c r="G23" s="70">
        <v>-7.812</v>
      </c>
      <c r="H23" s="70">
        <v>-0.526</v>
      </c>
      <c r="I23" s="70">
        <v>-0.067</v>
      </c>
      <c r="J23" s="70">
        <v>-7.219</v>
      </c>
    </row>
    <row r="24" spans="1:10" ht="12.75">
      <c r="A24" s="82" t="s">
        <v>284</v>
      </c>
      <c r="B24" s="39">
        <v>706</v>
      </c>
      <c r="C24" s="70">
        <v>1445.1290000000001</v>
      </c>
      <c r="D24" s="70">
        <v>569.078</v>
      </c>
      <c r="E24" s="70">
        <v>5.984</v>
      </c>
      <c r="F24" s="70">
        <v>869.874</v>
      </c>
      <c r="G24" s="70">
        <v>-69.528</v>
      </c>
      <c r="H24" s="70">
        <v>124.917</v>
      </c>
      <c r="I24" s="70">
        <v>-1.522</v>
      </c>
      <c r="J24" s="70">
        <v>-189.787</v>
      </c>
    </row>
    <row r="25" spans="1:10" ht="12.75">
      <c r="A25" s="82" t="s">
        <v>260</v>
      </c>
      <c r="B25" s="39">
        <v>707</v>
      </c>
      <c r="C25" s="70">
        <v>128.633</v>
      </c>
      <c r="D25" s="70">
        <v>14.522</v>
      </c>
      <c r="E25" s="70">
        <v>5.261</v>
      </c>
      <c r="F25" s="70">
        <v>108.85000000000001</v>
      </c>
      <c r="G25" s="70">
        <v>21.924</v>
      </c>
      <c r="H25" s="70">
        <v>10.576</v>
      </c>
      <c r="I25" s="70">
        <v>5.261</v>
      </c>
      <c r="J25" s="70">
        <v>6.087000000000001</v>
      </c>
    </row>
    <row r="26" spans="1:10" ht="12.75">
      <c r="A26" s="82" t="s">
        <v>329</v>
      </c>
      <c r="B26" s="39">
        <v>708</v>
      </c>
      <c r="C26" s="70">
        <v>430.93</v>
      </c>
      <c r="D26" s="48" t="s">
        <v>85</v>
      </c>
      <c r="E26" s="48" t="s">
        <v>85</v>
      </c>
      <c r="F26" s="48" t="s">
        <v>85</v>
      </c>
      <c r="G26" s="70">
        <v>-8.208</v>
      </c>
      <c r="H26" s="48" t="s">
        <v>85</v>
      </c>
      <c r="I26" s="48" t="s">
        <v>85</v>
      </c>
      <c r="J26" s="48" t="s">
        <v>85</v>
      </c>
    </row>
    <row r="27" spans="1:10" ht="24">
      <c r="A27" s="82" t="s">
        <v>248</v>
      </c>
      <c r="B27" s="39">
        <v>709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</row>
    <row r="28" spans="1:10" ht="12.75">
      <c r="A28" s="83" t="s">
        <v>330</v>
      </c>
      <c r="B28" s="39"/>
      <c r="C28" s="70"/>
      <c r="D28" s="70"/>
      <c r="E28" s="70"/>
      <c r="F28" s="70"/>
      <c r="G28" s="70"/>
      <c r="H28" s="70"/>
      <c r="I28" s="70"/>
      <c r="J28" s="70"/>
    </row>
    <row r="29" spans="1:10" ht="12.75">
      <c r="A29" s="84" t="s">
        <v>251</v>
      </c>
      <c r="B29" s="39">
        <v>710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</row>
    <row r="30" spans="1:10" ht="12.75">
      <c r="A30" s="84" t="s">
        <v>253</v>
      </c>
      <c r="B30" s="39">
        <v>711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</row>
    <row r="31" spans="1:10" ht="12.75">
      <c r="A31" s="47" t="s">
        <v>331</v>
      </c>
      <c r="B31" s="39">
        <v>712</v>
      </c>
      <c r="C31" s="70">
        <v>447.709</v>
      </c>
      <c r="D31" s="70">
        <v>347.432</v>
      </c>
      <c r="E31" s="70">
        <v>0.5710000000000001</v>
      </c>
      <c r="F31" s="70">
        <v>96.962</v>
      </c>
      <c r="G31" s="70">
        <v>95.16900000000001</v>
      </c>
      <c r="H31" s="70">
        <v>80.62</v>
      </c>
      <c r="I31" s="70">
        <v>-0.068</v>
      </c>
      <c r="J31" s="70">
        <v>13.874</v>
      </c>
    </row>
    <row r="32" spans="1:10" ht="12.75">
      <c r="A32" s="86" t="s">
        <v>326</v>
      </c>
      <c r="B32" s="39">
        <v>713</v>
      </c>
      <c r="C32" s="71">
        <v>13.451594013400001</v>
      </c>
      <c r="D32" s="71">
        <v>22.125480806</v>
      </c>
      <c r="E32" s="71">
        <v>2.5637571839</v>
      </c>
      <c r="F32" s="71">
        <v>5.6381418008</v>
      </c>
      <c r="G32" s="39" t="s">
        <v>85</v>
      </c>
      <c r="H32" s="39" t="s">
        <v>85</v>
      </c>
      <c r="I32" s="39" t="s">
        <v>85</v>
      </c>
      <c r="J32" s="39" t="s">
        <v>85</v>
      </c>
    </row>
    <row r="33" spans="1:10" ht="12.75">
      <c r="A33" s="47" t="s">
        <v>332</v>
      </c>
      <c r="B33" s="39">
        <v>714</v>
      </c>
      <c r="C33" s="70">
        <v>168.09300000000002</v>
      </c>
      <c r="D33" s="70">
        <v>135.41</v>
      </c>
      <c r="E33" s="70">
        <v>2.068</v>
      </c>
      <c r="F33" s="70">
        <v>27.845000000000002</v>
      </c>
      <c r="G33" s="70">
        <v>48.565000000000005</v>
      </c>
      <c r="H33" s="70">
        <v>37.572</v>
      </c>
      <c r="I33" s="70">
        <v>-0.48900000000000005</v>
      </c>
      <c r="J33" s="70">
        <v>11.34</v>
      </c>
    </row>
    <row r="34" spans="1:10" ht="12.75">
      <c r="A34" s="86" t="s">
        <v>326</v>
      </c>
      <c r="B34" s="39">
        <v>715</v>
      </c>
      <c r="C34" s="71">
        <v>5.0504206806</v>
      </c>
      <c r="D34" s="71">
        <v>8.6233028504</v>
      </c>
      <c r="E34" s="71">
        <v>9.2852011494</v>
      </c>
      <c r="F34" s="71">
        <v>1.6191297461</v>
      </c>
      <c r="G34" s="48" t="s">
        <v>85</v>
      </c>
      <c r="H34" s="48" t="s">
        <v>85</v>
      </c>
      <c r="I34" s="48" t="s">
        <v>85</v>
      </c>
      <c r="J34" s="48" t="s">
        <v>85</v>
      </c>
    </row>
    <row r="35" spans="1:10" ht="12.75">
      <c r="A35" s="81" t="s">
        <v>128</v>
      </c>
      <c r="B35" s="39"/>
      <c r="C35" s="70"/>
      <c r="D35" s="70"/>
      <c r="E35" s="70"/>
      <c r="F35" s="70"/>
      <c r="G35" s="70"/>
      <c r="H35" s="70"/>
      <c r="I35" s="70"/>
      <c r="J35" s="70"/>
    </row>
    <row r="36" spans="1:10" ht="12.75">
      <c r="A36" s="82" t="s">
        <v>259</v>
      </c>
      <c r="B36" s="39">
        <v>716</v>
      </c>
      <c r="C36" s="70">
        <v>98.787</v>
      </c>
      <c r="D36" s="48" t="s">
        <v>85</v>
      </c>
      <c r="E36" s="48" t="s">
        <v>85</v>
      </c>
      <c r="F36" s="48" t="s">
        <v>85</v>
      </c>
      <c r="G36" s="70">
        <v>25.474</v>
      </c>
      <c r="H36" s="48" t="s">
        <v>85</v>
      </c>
      <c r="I36" s="48" t="s">
        <v>85</v>
      </c>
      <c r="J36" s="48" t="s">
        <v>85</v>
      </c>
    </row>
    <row r="37" spans="1:10" ht="12.75">
      <c r="A37" s="42" t="s">
        <v>333</v>
      </c>
      <c r="B37" s="39">
        <v>717</v>
      </c>
      <c r="C37" s="70">
        <v>1685.6270000000002</v>
      </c>
      <c r="D37" s="48" t="s">
        <v>85</v>
      </c>
      <c r="E37" s="70">
        <v>10.73</v>
      </c>
      <c r="F37" s="70">
        <v>693.538</v>
      </c>
      <c r="G37" s="70">
        <v>-5.618</v>
      </c>
      <c r="H37" s="48" t="s">
        <v>85</v>
      </c>
      <c r="I37" s="70">
        <v>-0.454</v>
      </c>
      <c r="J37" s="70">
        <v>-191.44500000000002</v>
      </c>
    </row>
    <row r="38" spans="1:10" ht="12.75">
      <c r="A38" s="42" t="s">
        <v>334</v>
      </c>
      <c r="B38" s="39">
        <v>718</v>
      </c>
      <c r="C38" s="70">
        <v>5013.924</v>
      </c>
      <c r="D38" s="70">
        <v>1570.28</v>
      </c>
      <c r="E38" s="70">
        <v>33.002</v>
      </c>
      <c r="F38" s="70">
        <v>2413.289</v>
      </c>
      <c r="G38" s="70">
        <v>121.628</v>
      </c>
      <c r="H38" s="70">
        <v>244.70000000000002</v>
      </c>
      <c r="I38" s="70">
        <v>5.415</v>
      </c>
      <c r="J38" s="70">
        <v>-319.58</v>
      </c>
    </row>
    <row r="39" spans="1:10" ht="12.75" hidden="1">
      <c r="A39" s="1" t="s">
        <v>335</v>
      </c>
      <c r="B39" s="1">
        <v>-701</v>
      </c>
      <c r="C39" s="76">
        <v>100</v>
      </c>
      <c r="D39" s="76">
        <v>1570.28</v>
      </c>
      <c r="E39" s="77"/>
      <c r="F39" s="77"/>
      <c r="G39" s="77"/>
      <c r="H39" s="77"/>
      <c r="I39" s="77"/>
      <c r="J39" s="77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 sheet="1" objects="1" scenarios="1"/>
  <mergeCells count="11">
    <mergeCell ref="G14:G15"/>
    <mergeCell ref="H14:J14"/>
    <mergeCell ref="A1:J1"/>
    <mergeCell ref="B3:J3"/>
    <mergeCell ref="B8:J8"/>
    <mergeCell ref="A13:A15"/>
    <mergeCell ref="B13:B15"/>
    <mergeCell ref="C13:F13"/>
    <mergeCell ref="G13:J13"/>
    <mergeCell ref="C14:C15"/>
    <mergeCell ref="D14:F14"/>
  </mergeCells>
  <printOptions/>
  <pageMargins left="0.1968503937007874" right="0.1968503937007874" top="0.3937007874015748" bottom="0.1968503937007874" header="0.5" footer="0.5"/>
  <pageSetup horizontalDpi="2048" verticalDpi="2048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zoomScale="90" zoomScaleNormal="90" zoomScalePageLayoutView="0" workbookViewId="0" topLeftCell="A1">
      <pane xSplit="2" ySplit="16" topLeftCell="C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9.140625" defaultRowHeight="12.75"/>
  <cols>
    <col min="1" max="1" width="46.140625" style="0" customWidth="1"/>
    <col min="2" max="2" width="6.8515625" style="0" customWidth="1"/>
    <col min="3" max="10" width="11.57421875" style="0" customWidth="1"/>
    <col min="11" max="11" width="2.421875" style="0" customWidth="1"/>
    <col min="12" max="48" width="8.8515625" style="0" customWidth="1"/>
  </cols>
  <sheetData>
    <row r="1" spans="1:10" ht="18.75">
      <c r="A1" s="133" t="s">
        <v>336</v>
      </c>
      <c r="B1" s="133" t="s">
        <v>109</v>
      </c>
      <c r="C1" s="133" t="s">
        <v>109</v>
      </c>
      <c r="D1" s="133"/>
      <c r="E1" s="133"/>
      <c r="F1" s="133"/>
      <c r="G1" s="133"/>
      <c r="H1" s="133"/>
      <c r="I1" s="133"/>
      <c r="J1" s="133"/>
    </row>
    <row r="2" spans="1:10" ht="12.75">
      <c r="A2" s="88" t="s">
        <v>337</v>
      </c>
      <c r="B2" s="32" t="s">
        <v>109</v>
      </c>
      <c r="C2" s="32" t="s">
        <v>109</v>
      </c>
      <c r="D2" s="32"/>
      <c r="E2" s="32"/>
      <c r="F2" s="32"/>
      <c r="G2" s="32"/>
      <c r="H2" s="32"/>
      <c r="I2" s="32"/>
      <c r="J2" s="32"/>
    </row>
    <row r="3" spans="1:10" ht="12.75" hidden="1">
      <c r="A3" s="32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2.75" hidden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2.75" hidden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hidden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2.75" hidden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2.75" hidden="1">
      <c r="A8" s="32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12.75" hidden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12.75" hidden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.75">
      <c r="A11" s="33" t="s">
        <v>5</v>
      </c>
      <c r="B11" s="32" t="s">
        <v>109</v>
      </c>
      <c r="C11" s="32" t="s">
        <v>109</v>
      </c>
      <c r="D11" s="32"/>
      <c r="E11" s="32"/>
      <c r="F11" s="32"/>
      <c r="G11" s="32"/>
      <c r="H11" s="32"/>
      <c r="I11" s="32"/>
      <c r="J11" s="32"/>
    </row>
    <row r="12" spans="1:10" ht="15.75" hidden="1">
      <c r="A12" s="89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132" t="str">
        <f>"ПОКАЗАТЕЛЬ"</f>
        <v>ПОКАЗАТЕЛЬ</v>
      </c>
      <c r="B13" s="132" t="str">
        <f>"Код строки"</f>
        <v>Код строки</v>
      </c>
      <c r="C13" s="132" t="s">
        <v>338</v>
      </c>
      <c r="D13" s="132"/>
      <c r="E13" s="132" t="s">
        <v>100</v>
      </c>
      <c r="F13" s="132"/>
      <c r="G13" s="132"/>
      <c r="H13" s="132"/>
      <c r="I13" s="132"/>
      <c r="J13" s="132"/>
    </row>
    <row r="14" spans="1:10" ht="12.75">
      <c r="A14" s="132"/>
      <c r="B14" s="132"/>
      <c r="C14" s="132" t="s">
        <v>339</v>
      </c>
      <c r="D14" s="132" t="s">
        <v>340</v>
      </c>
      <c r="E14" s="132" t="s">
        <v>321</v>
      </c>
      <c r="F14" s="132"/>
      <c r="G14" s="132" t="s">
        <v>322</v>
      </c>
      <c r="H14" s="132"/>
      <c r="I14" s="132" t="s">
        <v>323</v>
      </c>
      <c r="J14" s="132"/>
    </row>
    <row r="15" spans="1:10" ht="48">
      <c r="A15" s="132"/>
      <c r="B15" s="132"/>
      <c r="C15" s="132"/>
      <c r="D15" s="132"/>
      <c r="E15" s="35" t="s">
        <v>339</v>
      </c>
      <c r="F15" s="35" t="s">
        <v>341</v>
      </c>
      <c r="G15" s="35" t="s">
        <v>339</v>
      </c>
      <c r="H15" s="35" t="s">
        <v>341</v>
      </c>
      <c r="I15" s="35" t="s">
        <v>339</v>
      </c>
      <c r="J15" s="35" t="s">
        <v>341</v>
      </c>
    </row>
    <row r="16" spans="1:10" ht="12.75">
      <c r="A16" s="68" t="str">
        <f>"1"</f>
        <v>1</v>
      </c>
      <c r="B16" s="68" t="str">
        <f>"2"</f>
        <v>2</v>
      </c>
      <c r="C16" s="68">
        <v>3</v>
      </c>
      <c r="D16" s="68">
        <v>4</v>
      </c>
      <c r="E16" s="68">
        <v>5</v>
      </c>
      <c r="F16" s="68">
        <v>6</v>
      </c>
      <c r="G16" s="68">
        <v>7</v>
      </c>
      <c r="H16" s="68">
        <v>8</v>
      </c>
      <c r="I16" s="68">
        <v>9</v>
      </c>
      <c r="J16" s="68">
        <v>10</v>
      </c>
    </row>
    <row r="17" spans="1:10" ht="12.75">
      <c r="A17" s="42" t="s">
        <v>289</v>
      </c>
      <c r="B17" s="39">
        <v>801</v>
      </c>
      <c r="C17" s="43">
        <v>3328.2940000000003</v>
      </c>
      <c r="D17" s="72">
        <v>100</v>
      </c>
      <c r="E17" s="43">
        <v>1570.28</v>
      </c>
      <c r="F17" s="71">
        <v>47.1797263102</v>
      </c>
      <c r="G17" s="43">
        <v>22.272000000000002</v>
      </c>
      <c r="H17" s="71">
        <v>0.6691716537</v>
      </c>
      <c r="I17" s="43">
        <v>1719.751</v>
      </c>
      <c r="J17" s="71">
        <v>51.6706456821</v>
      </c>
    </row>
    <row r="18" spans="1:10" ht="12.75">
      <c r="A18" s="46" t="s">
        <v>100</v>
      </c>
      <c r="B18" s="39" t="s">
        <v>109</v>
      </c>
      <c r="C18" s="48" t="s">
        <v>109</v>
      </c>
      <c r="D18" s="39"/>
      <c r="E18" s="43"/>
      <c r="F18" s="45"/>
      <c r="G18" s="43"/>
      <c r="H18" s="45"/>
      <c r="I18" s="43"/>
      <c r="J18" s="45"/>
    </row>
    <row r="19" spans="1:10" ht="12.75">
      <c r="A19" s="47" t="s">
        <v>290</v>
      </c>
      <c r="B19" s="39">
        <v>802</v>
      </c>
      <c r="C19" s="43">
        <v>193.15900000000002</v>
      </c>
      <c r="D19" s="71">
        <v>5.8035437975</v>
      </c>
      <c r="E19" s="43">
        <v>65.804</v>
      </c>
      <c r="F19" s="71">
        <v>34.067271004700004</v>
      </c>
      <c r="G19" s="43">
        <v>11.694</v>
      </c>
      <c r="H19" s="71">
        <v>6.0540797995</v>
      </c>
      <c r="I19" s="43">
        <v>115.494</v>
      </c>
      <c r="J19" s="71">
        <v>59.7921919248</v>
      </c>
    </row>
    <row r="20" spans="1:10" ht="12.75">
      <c r="A20" s="47" t="s">
        <v>291</v>
      </c>
      <c r="B20" s="39">
        <v>803</v>
      </c>
      <c r="C20" s="43">
        <v>0.054</v>
      </c>
      <c r="D20" s="71">
        <v>0.0016224528</v>
      </c>
      <c r="E20" s="43">
        <v>0.049</v>
      </c>
      <c r="F20" s="71">
        <v>90.7407407407</v>
      </c>
      <c r="G20" s="43">
        <v>0</v>
      </c>
      <c r="H20" s="71">
        <v>0</v>
      </c>
      <c r="I20" s="43">
        <v>0.005</v>
      </c>
      <c r="J20" s="71">
        <v>9.2592592593</v>
      </c>
    </row>
    <row r="21" spans="1:10" ht="12.75">
      <c r="A21" s="47" t="s">
        <v>292</v>
      </c>
      <c r="B21" s="39">
        <v>804</v>
      </c>
      <c r="C21" s="43">
        <v>213.247</v>
      </c>
      <c r="D21" s="71">
        <v>6.4070962481</v>
      </c>
      <c r="E21" s="43">
        <v>52.909000000000006</v>
      </c>
      <c r="F21" s="71">
        <v>24.811134506000002</v>
      </c>
      <c r="G21" s="43">
        <v>5.261</v>
      </c>
      <c r="H21" s="71">
        <v>2.4670921514</v>
      </c>
      <c r="I21" s="43">
        <v>155.077</v>
      </c>
      <c r="J21" s="71">
        <v>72.7217733426</v>
      </c>
    </row>
    <row r="22" spans="1:10" ht="12.75">
      <c r="A22" s="81" t="s">
        <v>128</v>
      </c>
      <c r="B22" s="39" t="s">
        <v>109</v>
      </c>
      <c r="C22" s="48" t="s">
        <v>109</v>
      </c>
      <c r="D22" s="45"/>
      <c r="E22" s="43"/>
      <c r="F22" s="45"/>
      <c r="G22" s="43"/>
      <c r="H22" s="45"/>
      <c r="I22" s="43"/>
      <c r="J22" s="45"/>
    </row>
    <row r="23" spans="1:10" ht="24">
      <c r="A23" s="82" t="s">
        <v>293</v>
      </c>
      <c r="B23" s="39">
        <v>805</v>
      </c>
      <c r="C23" s="43">
        <v>19.062</v>
      </c>
      <c r="D23" s="71">
        <v>0.5727258469000001</v>
      </c>
      <c r="E23" s="43">
        <v>1.082</v>
      </c>
      <c r="F23" s="71">
        <v>5.6762144581000005</v>
      </c>
      <c r="G23" s="43">
        <v>0</v>
      </c>
      <c r="H23" s="71">
        <v>0</v>
      </c>
      <c r="I23" s="43">
        <v>17.979</v>
      </c>
      <c r="J23" s="71">
        <v>94.3185395027</v>
      </c>
    </row>
    <row r="24" spans="1:10" ht="12.75">
      <c r="A24" s="83" t="s">
        <v>128</v>
      </c>
      <c r="B24" s="39" t="s">
        <v>109</v>
      </c>
      <c r="C24" s="48" t="s">
        <v>109</v>
      </c>
      <c r="D24" s="45"/>
      <c r="E24" s="43"/>
      <c r="F24" s="45"/>
      <c r="G24" s="43"/>
      <c r="H24" s="45"/>
      <c r="I24" s="43"/>
      <c r="J24" s="45"/>
    </row>
    <row r="25" spans="1:10" ht="36">
      <c r="A25" s="84" t="s">
        <v>342</v>
      </c>
      <c r="B25" s="39">
        <v>806</v>
      </c>
      <c r="C25" s="43">
        <v>0</v>
      </c>
      <c r="D25" s="71">
        <v>0</v>
      </c>
      <c r="E25" s="43">
        <v>0</v>
      </c>
      <c r="F25" s="45"/>
      <c r="G25" s="43">
        <v>0</v>
      </c>
      <c r="H25" s="45"/>
      <c r="I25" s="43">
        <v>0</v>
      </c>
      <c r="J25" s="45"/>
    </row>
    <row r="26" spans="1:10" ht="24">
      <c r="A26" s="82" t="s">
        <v>295</v>
      </c>
      <c r="B26" s="39">
        <v>807</v>
      </c>
      <c r="C26" s="43">
        <v>194.184</v>
      </c>
      <c r="D26" s="71">
        <v>5.8343403557</v>
      </c>
      <c r="E26" s="43">
        <v>51.826</v>
      </c>
      <c r="F26" s="71">
        <v>26.6891195979</v>
      </c>
      <c r="G26" s="43">
        <v>5.261</v>
      </c>
      <c r="H26" s="71">
        <v>2.709286038</v>
      </c>
      <c r="I26" s="43">
        <v>137.097</v>
      </c>
      <c r="J26" s="71">
        <v>70.6015943641</v>
      </c>
    </row>
    <row r="27" spans="1:10" ht="12.75">
      <c r="A27" s="83" t="s">
        <v>343</v>
      </c>
      <c r="B27" s="39" t="s">
        <v>109</v>
      </c>
      <c r="C27" s="48" t="s">
        <v>109</v>
      </c>
      <c r="D27" s="45"/>
      <c r="E27" s="43"/>
      <c r="F27" s="45"/>
      <c r="G27" s="43"/>
      <c r="H27" s="45"/>
      <c r="I27" s="43"/>
      <c r="J27" s="45"/>
    </row>
    <row r="28" spans="1:10" ht="12.75">
      <c r="A28" s="84" t="s">
        <v>296</v>
      </c>
      <c r="B28" s="39">
        <v>808</v>
      </c>
      <c r="C28" s="43">
        <v>112.331</v>
      </c>
      <c r="D28" s="71">
        <v>3.3750323739</v>
      </c>
      <c r="E28" s="43">
        <v>28.118000000000002</v>
      </c>
      <c r="F28" s="71">
        <v>25.0313804738</v>
      </c>
      <c r="G28" s="43">
        <v>5.261</v>
      </c>
      <c r="H28" s="71">
        <v>4.6834800723</v>
      </c>
      <c r="I28" s="43">
        <v>78.952</v>
      </c>
      <c r="J28" s="71">
        <v>70.2851394539</v>
      </c>
    </row>
    <row r="29" spans="1:10" ht="12.75">
      <c r="A29" s="47" t="s">
        <v>297</v>
      </c>
      <c r="B29" s="39">
        <v>809</v>
      </c>
      <c r="C29" s="43">
        <v>137.916</v>
      </c>
      <c r="D29" s="71">
        <v>4.143744513</v>
      </c>
      <c r="E29" s="43">
        <v>35.595</v>
      </c>
      <c r="F29" s="71">
        <v>25.8091882015</v>
      </c>
      <c r="G29" s="43">
        <v>0</v>
      </c>
      <c r="H29" s="71">
        <v>0</v>
      </c>
      <c r="I29" s="43">
        <v>102.15100000000001</v>
      </c>
      <c r="J29" s="71">
        <v>74.0675483628</v>
      </c>
    </row>
    <row r="30" spans="1:10" ht="12.75">
      <c r="A30" s="81" t="s">
        <v>128</v>
      </c>
      <c r="B30" s="39" t="s">
        <v>109</v>
      </c>
      <c r="C30" s="48" t="s">
        <v>109</v>
      </c>
      <c r="D30" s="45"/>
      <c r="E30" s="43"/>
      <c r="F30" s="45"/>
      <c r="G30" s="43"/>
      <c r="H30" s="45"/>
      <c r="I30" s="43"/>
      <c r="J30" s="45"/>
    </row>
    <row r="31" spans="1:10" ht="24">
      <c r="A31" s="82" t="s">
        <v>298</v>
      </c>
      <c r="B31" s="39">
        <v>810</v>
      </c>
      <c r="C31" s="43">
        <v>8.653</v>
      </c>
      <c r="D31" s="71">
        <v>0.25998304240000003</v>
      </c>
      <c r="E31" s="43">
        <v>4.289000000000001</v>
      </c>
      <c r="F31" s="71">
        <v>49.566624292200004</v>
      </c>
      <c r="G31" s="43">
        <v>0</v>
      </c>
      <c r="H31" s="71">
        <v>0</v>
      </c>
      <c r="I31" s="43">
        <v>4.363</v>
      </c>
      <c r="J31" s="71">
        <v>50.4218190223</v>
      </c>
    </row>
    <row r="32" spans="1:10" ht="24">
      <c r="A32" s="82" t="s">
        <v>299</v>
      </c>
      <c r="B32" s="39">
        <v>811</v>
      </c>
      <c r="C32" s="43">
        <v>32.868</v>
      </c>
      <c r="D32" s="71">
        <v>0.9875329523</v>
      </c>
      <c r="E32" s="43">
        <v>6.668</v>
      </c>
      <c r="F32" s="71">
        <v>20.287209443800002</v>
      </c>
      <c r="G32" s="43">
        <v>0</v>
      </c>
      <c r="H32" s="71">
        <v>0</v>
      </c>
      <c r="I32" s="43">
        <v>26.199</v>
      </c>
      <c r="J32" s="71">
        <v>79.7097480832</v>
      </c>
    </row>
    <row r="33" spans="1:10" ht="12.75">
      <c r="A33" s="82" t="s">
        <v>300</v>
      </c>
      <c r="B33" s="39">
        <v>812</v>
      </c>
      <c r="C33" s="43">
        <v>0.372</v>
      </c>
      <c r="D33" s="71">
        <v>0.0111768972</v>
      </c>
      <c r="E33" s="43">
        <v>0</v>
      </c>
      <c r="F33" s="71">
        <v>0</v>
      </c>
      <c r="G33" s="43">
        <v>0</v>
      </c>
      <c r="H33" s="71">
        <v>0</v>
      </c>
      <c r="I33" s="43">
        <v>0.372</v>
      </c>
      <c r="J33" s="71">
        <v>100</v>
      </c>
    </row>
    <row r="34" spans="1:10" ht="24">
      <c r="A34" s="82" t="s">
        <v>301</v>
      </c>
      <c r="B34" s="39">
        <v>813</v>
      </c>
      <c r="C34" s="43">
        <v>4.105</v>
      </c>
      <c r="D34" s="71">
        <v>0.1233364601</v>
      </c>
      <c r="E34" s="43">
        <v>2.6140000000000003</v>
      </c>
      <c r="F34" s="71">
        <v>63.6784409257</v>
      </c>
      <c r="G34" s="43">
        <v>0</v>
      </c>
      <c r="H34" s="71">
        <v>0</v>
      </c>
      <c r="I34" s="43">
        <v>1.491</v>
      </c>
      <c r="J34" s="71">
        <v>36.3215590743</v>
      </c>
    </row>
    <row r="35" spans="1:10" ht="12.75">
      <c r="A35" s="82" t="s">
        <v>302</v>
      </c>
      <c r="B35" s="39">
        <v>814</v>
      </c>
      <c r="C35" s="43">
        <v>4.546</v>
      </c>
      <c r="D35" s="71">
        <v>0.1365864915</v>
      </c>
      <c r="E35" s="43">
        <v>2.927</v>
      </c>
      <c r="F35" s="71">
        <v>64.3862736472</v>
      </c>
      <c r="G35" s="43">
        <v>0</v>
      </c>
      <c r="H35" s="71">
        <v>0</v>
      </c>
      <c r="I35" s="43">
        <v>1.619</v>
      </c>
      <c r="J35" s="71">
        <v>35.6137263528</v>
      </c>
    </row>
    <row r="36" spans="1:10" ht="24">
      <c r="A36" s="47" t="s">
        <v>303</v>
      </c>
      <c r="B36" s="39">
        <v>815</v>
      </c>
      <c r="C36" s="43">
        <v>129.657</v>
      </c>
      <c r="D36" s="71">
        <v>3.8955993671</v>
      </c>
      <c r="E36" s="43">
        <v>69.313</v>
      </c>
      <c r="F36" s="71">
        <v>53.4587411401</v>
      </c>
      <c r="G36" s="43">
        <v>0</v>
      </c>
      <c r="H36" s="71">
        <v>0</v>
      </c>
      <c r="I36" s="43">
        <v>60.326</v>
      </c>
      <c r="J36" s="71">
        <v>46.5273760769</v>
      </c>
    </row>
    <row r="37" spans="1:10" ht="12.75">
      <c r="A37" s="47" t="s">
        <v>304</v>
      </c>
      <c r="B37" s="39">
        <v>816</v>
      </c>
      <c r="C37" s="43">
        <v>1010.518</v>
      </c>
      <c r="D37" s="71">
        <v>30.3614404256</v>
      </c>
      <c r="E37" s="43">
        <v>514.038</v>
      </c>
      <c r="F37" s="71">
        <v>50.8687623575</v>
      </c>
      <c r="G37" s="43">
        <v>0</v>
      </c>
      <c r="H37" s="71">
        <v>0</v>
      </c>
      <c r="I37" s="43">
        <v>495.94800000000004</v>
      </c>
      <c r="J37" s="71">
        <v>49.078591375900004</v>
      </c>
    </row>
    <row r="38" spans="1:10" ht="36">
      <c r="A38" s="47" t="s">
        <v>305</v>
      </c>
      <c r="B38" s="39">
        <v>817</v>
      </c>
      <c r="C38" s="43">
        <v>653.02</v>
      </c>
      <c r="D38" s="71">
        <v>19.620261912</v>
      </c>
      <c r="E38" s="43">
        <v>275.67400000000004</v>
      </c>
      <c r="F38" s="71">
        <v>42.215246087400004</v>
      </c>
      <c r="G38" s="43">
        <v>0.558</v>
      </c>
      <c r="H38" s="71">
        <v>0.085449144</v>
      </c>
      <c r="I38" s="43">
        <v>376.36400000000003</v>
      </c>
      <c r="J38" s="71">
        <v>57.63437567</v>
      </c>
    </row>
    <row r="39" spans="1:10" ht="12.75">
      <c r="A39" s="47" t="s">
        <v>306</v>
      </c>
      <c r="B39" s="39">
        <v>818</v>
      </c>
      <c r="C39" s="43">
        <v>15.273000000000001</v>
      </c>
      <c r="D39" s="71">
        <v>0.4588837404</v>
      </c>
      <c r="E39" s="43">
        <v>8.8</v>
      </c>
      <c r="F39" s="71">
        <v>57.6180187259</v>
      </c>
      <c r="G39" s="43">
        <v>0</v>
      </c>
      <c r="H39" s="71">
        <v>0</v>
      </c>
      <c r="I39" s="43">
        <v>6.465000000000001</v>
      </c>
      <c r="J39" s="71">
        <v>42.3296012571</v>
      </c>
    </row>
    <row r="40" spans="1:10" ht="12.75">
      <c r="A40" s="47" t="s">
        <v>307</v>
      </c>
      <c r="B40" s="39">
        <v>819</v>
      </c>
      <c r="C40" s="43">
        <v>275.40500000000003</v>
      </c>
      <c r="D40" s="71">
        <v>8.2746596304</v>
      </c>
      <c r="E40" s="43">
        <v>76.31</v>
      </c>
      <c r="F40" s="71">
        <v>27.7082841633</v>
      </c>
      <c r="G40" s="43">
        <v>0</v>
      </c>
      <c r="H40" s="71">
        <v>0</v>
      </c>
      <c r="I40" s="43">
        <v>198.94</v>
      </c>
      <c r="J40" s="71">
        <v>72.2354350865</v>
      </c>
    </row>
    <row r="41" spans="1:10" ht="12.75">
      <c r="A41" s="47" t="s">
        <v>308</v>
      </c>
      <c r="B41" s="39">
        <v>820</v>
      </c>
      <c r="C41" s="43">
        <v>23.663</v>
      </c>
      <c r="D41" s="71">
        <v>0.7109648366</v>
      </c>
      <c r="E41" s="43">
        <v>22.018</v>
      </c>
      <c r="F41" s="71">
        <v>93.0482187381</v>
      </c>
      <c r="G41" s="43">
        <v>0</v>
      </c>
      <c r="H41" s="71">
        <v>0</v>
      </c>
      <c r="I41" s="43">
        <v>1.645</v>
      </c>
      <c r="J41" s="71">
        <v>6.9517812619</v>
      </c>
    </row>
    <row r="42" spans="1:10" ht="24">
      <c r="A42" s="47" t="s">
        <v>309</v>
      </c>
      <c r="B42" s="39">
        <v>821</v>
      </c>
      <c r="C42" s="43">
        <v>256.178</v>
      </c>
      <c r="D42" s="71">
        <v>7.6969762888</v>
      </c>
      <c r="E42" s="43">
        <v>77.521</v>
      </c>
      <c r="F42" s="71">
        <v>30.2606000515</v>
      </c>
      <c r="G42" s="43">
        <v>1.9580000000000002</v>
      </c>
      <c r="H42" s="71">
        <v>0.7643123141</v>
      </c>
      <c r="I42" s="43">
        <v>167.048</v>
      </c>
      <c r="J42" s="71">
        <v>65.2077852118</v>
      </c>
    </row>
    <row r="43" spans="1:10" ht="24">
      <c r="A43" s="47" t="s">
        <v>344</v>
      </c>
      <c r="B43" s="39">
        <v>822</v>
      </c>
      <c r="C43" s="43">
        <v>17.38</v>
      </c>
      <c r="D43" s="71">
        <v>0.5221894460000001</v>
      </c>
      <c r="E43" s="43">
        <v>14.273000000000001</v>
      </c>
      <c r="F43" s="71">
        <v>82.12313003450001</v>
      </c>
      <c r="G43" s="43">
        <v>0</v>
      </c>
      <c r="H43" s="71">
        <v>0</v>
      </c>
      <c r="I43" s="43">
        <v>3.089</v>
      </c>
      <c r="J43" s="71">
        <v>17.7733026467</v>
      </c>
    </row>
    <row r="44" spans="1:10" ht="12.75">
      <c r="A44" s="47" t="s">
        <v>311</v>
      </c>
      <c r="B44" s="39">
        <v>823</v>
      </c>
      <c r="C44" s="43">
        <v>53.086000000000006</v>
      </c>
      <c r="D44" s="71">
        <v>1.5949913079</v>
      </c>
      <c r="E44" s="43">
        <v>52.761</v>
      </c>
      <c r="F44" s="71">
        <v>99.3877858569</v>
      </c>
      <c r="G44" s="43">
        <v>0.20400000000000001</v>
      </c>
      <c r="H44" s="71">
        <v>0.3842821083</v>
      </c>
      <c r="I44" s="43">
        <v>0.025</v>
      </c>
      <c r="J44" s="71">
        <v>0.047093395600000004</v>
      </c>
    </row>
    <row r="45" spans="1:10" ht="12.75">
      <c r="A45" s="47" t="s">
        <v>312</v>
      </c>
      <c r="B45" s="39">
        <v>824</v>
      </c>
      <c r="C45" s="43">
        <v>12.706000000000001</v>
      </c>
      <c r="D45" s="71">
        <v>0.38175714040000003</v>
      </c>
      <c r="E45" s="43">
        <v>11.186</v>
      </c>
      <c r="F45" s="71">
        <v>88.0371478042</v>
      </c>
      <c r="G45" s="43">
        <v>1.473</v>
      </c>
      <c r="H45" s="71">
        <v>11.5929482134</v>
      </c>
      <c r="I45" s="43">
        <v>0.047</v>
      </c>
      <c r="J45" s="71">
        <v>0.3699039824</v>
      </c>
    </row>
    <row r="46" spans="1:10" ht="24">
      <c r="A46" s="47" t="s">
        <v>313</v>
      </c>
      <c r="B46" s="39">
        <v>825</v>
      </c>
      <c r="C46" s="43">
        <v>33.167</v>
      </c>
      <c r="D46" s="71">
        <v>0.9965165337</v>
      </c>
      <c r="E46" s="43">
        <v>20.017</v>
      </c>
      <c r="F46" s="71">
        <v>60.3521572648</v>
      </c>
      <c r="G46" s="43">
        <v>1.124</v>
      </c>
      <c r="H46" s="71">
        <v>3.3889106642</v>
      </c>
      <c r="I46" s="43">
        <v>12.023000000000001</v>
      </c>
      <c r="J46" s="71">
        <v>36.2498869358</v>
      </c>
    </row>
    <row r="47" spans="1:10" ht="12.75">
      <c r="A47" s="47" t="s">
        <v>314</v>
      </c>
      <c r="B47" s="39">
        <v>826</v>
      </c>
      <c r="C47" s="43">
        <v>0.006</v>
      </c>
      <c r="D47" s="71">
        <v>0.00018027250000000002</v>
      </c>
      <c r="E47" s="43">
        <v>0.006</v>
      </c>
      <c r="F47" s="71">
        <v>100</v>
      </c>
      <c r="G47" s="43">
        <v>0</v>
      </c>
      <c r="H47" s="71">
        <v>0</v>
      </c>
      <c r="I47" s="43">
        <v>0</v>
      </c>
      <c r="J47" s="71">
        <v>0</v>
      </c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 sheet="1" objects="1" scenarios="1"/>
  <mergeCells count="12">
    <mergeCell ref="D14:D15"/>
    <mergeCell ref="E14:F14"/>
    <mergeCell ref="G14:H14"/>
    <mergeCell ref="I14:J14"/>
    <mergeCell ref="A1:J1"/>
    <mergeCell ref="B3:J3"/>
    <mergeCell ref="B8:J8"/>
    <mergeCell ref="A13:A15"/>
    <mergeCell ref="B13:B15"/>
    <mergeCell ref="C13:D13"/>
    <mergeCell ref="E13:J13"/>
    <mergeCell ref="C14:C15"/>
  </mergeCells>
  <printOptions/>
  <pageMargins left="0.1968503937007874" right="0.1968503937007874" top="0.3937007874015748" bottom="0.3937007874015748" header="0.5" footer="0.5"/>
  <pageSetup horizontalDpi="2048" verticalDpi="2048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zoomScale="90" zoomScaleNormal="90" zoomScalePageLayoutView="0" workbookViewId="0" topLeftCell="A1">
      <pane xSplit="2" ySplit="15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" sqref="C16"/>
    </sheetView>
  </sheetViews>
  <sheetFormatPr defaultColWidth="9.140625" defaultRowHeight="12.75"/>
  <cols>
    <col min="1" max="1" width="91.00390625" style="0" customWidth="1"/>
    <col min="2" max="2" width="6.8515625" style="0" customWidth="1"/>
    <col min="3" max="5" width="14.8515625" style="0" customWidth="1"/>
    <col min="6" max="6" width="3.57421875" style="0" customWidth="1"/>
    <col min="7" max="43" width="8.8515625" style="0" customWidth="1"/>
  </cols>
  <sheetData>
    <row r="1" spans="1:5" ht="18.75">
      <c r="A1" s="133" t="s">
        <v>345</v>
      </c>
      <c r="B1" s="133"/>
      <c r="C1" s="133"/>
      <c r="D1" s="133"/>
      <c r="E1" s="133"/>
    </row>
    <row r="2" spans="1:5" ht="12.75">
      <c r="A2" s="32"/>
      <c r="B2" s="32"/>
      <c r="C2" s="32"/>
      <c r="D2" s="32"/>
      <c r="E2" s="32"/>
    </row>
    <row r="3" spans="1:5" ht="12.75" hidden="1">
      <c r="A3" s="32"/>
      <c r="B3" s="32"/>
      <c r="C3" s="32"/>
      <c r="D3" s="32"/>
      <c r="E3" s="32"/>
    </row>
    <row r="4" spans="1:5" ht="12.75" hidden="1">
      <c r="A4" s="32"/>
      <c r="B4" s="32"/>
      <c r="C4" s="32"/>
      <c r="D4" s="32"/>
      <c r="E4" s="32"/>
    </row>
    <row r="5" spans="1:5" ht="12.75" hidden="1">
      <c r="A5" s="32"/>
      <c r="B5" s="32"/>
      <c r="C5" s="32"/>
      <c r="D5" s="32"/>
      <c r="E5" s="32"/>
    </row>
    <row r="6" spans="1:5" ht="12.75" hidden="1">
      <c r="A6" s="32"/>
      <c r="B6" s="32"/>
      <c r="C6" s="32"/>
      <c r="D6" s="32"/>
      <c r="E6" s="32"/>
    </row>
    <row r="7" spans="1:5" ht="12.75" hidden="1">
      <c r="A7" s="32"/>
      <c r="B7" s="32"/>
      <c r="C7" s="32"/>
      <c r="D7" s="32"/>
      <c r="E7" s="32"/>
    </row>
    <row r="8" spans="1:5" ht="12.75">
      <c r="A8" s="32"/>
      <c r="B8" s="138" t="s">
        <v>346</v>
      </c>
      <c r="C8" s="138" t="s">
        <v>109</v>
      </c>
      <c r="D8" s="90"/>
      <c r="E8" s="90"/>
    </row>
    <row r="9" spans="1:5" ht="12.75">
      <c r="A9" s="91"/>
      <c r="B9" s="137" t="s">
        <v>347</v>
      </c>
      <c r="C9" s="137" t="s">
        <v>109</v>
      </c>
      <c r="D9" s="137"/>
      <c r="E9" s="32"/>
    </row>
    <row r="10" spans="1:5" ht="12.75">
      <c r="A10" s="91"/>
      <c r="B10" s="137" t="s">
        <v>348</v>
      </c>
      <c r="C10" s="137"/>
      <c r="D10" s="137"/>
      <c r="E10" s="137"/>
    </row>
    <row r="11" spans="1:5" ht="15.75">
      <c r="A11" s="33" t="s">
        <v>5</v>
      </c>
      <c r="B11" s="32"/>
      <c r="C11" s="32"/>
      <c r="D11" s="32"/>
      <c r="E11" s="32"/>
    </row>
    <row r="12" spans="1:5" ht="12.75" hidden="1">
      <c r="A12" s="34"/>
      <c r="B12" s="32"/>
      <c r="C12" s="32"/>
      <c r="D12" s="32"/>
      <c r="E12" s="32"/>
    </row>
    <row r="13" spans="1:5" ht="12.75">
      <c r="A13" s="132" t="str">
        <f>"ПОКАЗАТЕЛЬ"</f>
        <v>ПОКАЗАТЕЛЬ</v>
      </c>
      <c r="B13" s="132" t="str">
        <f>"Код строки"</f>
        <v>Код строки</v>
      </c>
      <c r="C13" s="132" t="s">
        <v>349</v>
      </c>
      <c r="D13" s="132"/>
      <c r="E13" s="132"/>
    </row>
    <row r="14" spans="1:5" ht="60">
      <c r="A14" s="132"/>
      <c r="B14" s="132"/>
      <c r="C14" s="35" t="s">
        <v>350</v>
      </c>
      <c r="D14" s="35" t="s">
        <v>351</v>
      </c>
      <c r="E14" s="35" t="s">
        <v>352</v>
      </c>
    </row>
    <row r="15" spans="1:5" ht="12.75">
      <c r="A15" s="60" t="str">
        <f>"1"</f>
        <v>1</v>
      </c>
      <c r="B15" s="92" t="str">
        <f>"2"</f>
        <v>2</v>
      </c>
      <c r="C15" s="92">
        <v>3</v>
      </c>
      <c r="D15" s="92">
        <v>4</v>
      </c>
      <c r="E15" s="92">
        <v>5</v>
      </c>
    </row>
    <row r="16" spans="1:5" ht="12.75">
      <c r="A16" s="74" t="s">
        <v>353</v>
      </c>
      <c r="B16" s="39">
        <v>901</v>
      </c>
      <c r="C16" s="70">
        <v>12.2201821518</v>
      </c>
      <c r="D16" s="70">
        <v>0.7890034864000001</v>
      </c>
      <c r="E16" s="70">
        <v>11.431178665400001</v>
      </c>
    </row>
    <row r="17" spans="1:5" ht="12.75">
      <c r="A17" s="93" t="s">
        <v>100</v>
      </c>
      <c r="B17" s="39"/>
      <c r="C17" s="94"/>
      <c r="D17" s="94"/>
      <c r="E17" s="94"/>
    </row>
    <row r="18" spans="1:5" ht="12.75">
      <c r="A18" s="95" t="s">
        <v>354</v>
      </c>
      <c r="B18" s="39">
        <v>902</v>
      </c>
      <c r="C18" s="70">
        <v>1.7770400729</v>
      </c>
      <c r="D18" s="70">
        <v>0.0673122718</v>
      </c>
      <c r="E18" s="70">
        <v>1.7097278011</v>
      </c>
    </row>
    <row r="19" spans="1:5" ht="12.75">
      <c r="A19" s="95" t="s">
        <v>246</v>
      </c>
      <c r="B19" s="39">
        <v>903</v>
      </c>
      <c r="C19" s="70">
        <v>6.7360559138000005</v>
      </c>
      <c r="D19" s="39" t="s">
        <v>85</v>
      </c>
      <c r="E19" s="70">
        <v>6.7360559138000005</v>
      </c>
    </row>
    <row r="20" spans="1:5" ht="12.75">
      <c r="A20" s="95" t="s">
        <v>355</v>
      </c>
      <c r="B20" s="39">
        <v>904</v>
      </c>
      <c r="C20" s="70">
        <v>0.3935842437</v>
      </c>
      <c r="D20" s="70">
        <v>0.3935842437</v>
      </c>
      <c r="E20" s="39" t="s">
        <v>85</v>
      </c>
    </row>
    <row r="21" spans="1:5" ht="12.75">
      <c r="A21" s="95" t="s">
        <v>248</v>
      </c>
      <c r="B21" s="39">
        <v>905</v>
      </c>
      <c r="C21" s="70">
        <v>4.1684400000000004E-05</v>
      </c>
      <c r="D21" s="70">
        <v>0</v>
      </c>
      <c r="E21" s="70">
        <v>4.1684400000000004E-05</v>
      </c>
    </row>
    <row r="22" spans="1:5" ht="12.75">
      <c r="A22" s="96" t="s">
        <v>100</v>
      </c>
      <c r="B22" s="39"/>
      <c r="C22" s="74"/>
      <c r="D22" s="74"/>
      <c r="E22" s="74"/>
    </row>
    <row r="23" spans="1:5" ht="12.75">
      <c r="A23" s="97" t="s">
        <v>251</v>
      </c>
      <c r="B23" s="39">
        <v>906</v>
      </c>
      <c r="C23" s="70">
        <v>4.1684400000000004E-05</v>
      </c>
      <c r="D23" s="70">
        <v>0</v>
      </c>
      <c r="E23" s="70">
        <v>4.1684400000000004E-05</v>
      </c>
    </row>
    <row r="24" spans="1:5" ht="12.75">
      <c r="A24" s="97" t="s">
        <v>252</v>
      </c>
      <c r="B24" s="39">
        <v>907</v>
      </c>
      <c r="C24" s="70">
        <v>0</v>
      </c>
      <c r="D24" s="70">
        <v>0</v>
      </c>
      <c r="E24" s="39" t="s">
        <v>85</v>
      </c>
    </row>
    <row r="25" spans="1:5" ht="12.75">
      <c r="A25" s="97" t="s">
        <v>253</v>
      </c>
      <c r="B25" s="39">
        <v>908</v>
      </c>
      <c r="C25" s="70">
        <v>0</v>
      </c>
      <c r="D25" s="70">
        <v>0</v>
      </c>
      <c r="E25" s="70">
        <v>0</v>
      </c>
    </row>
    <row r="26" spans="1:5" ht="12.75">
      <c r="A26" s="95" t="s">
        <v>356</v>
      </c>
      <c r="B26" s="39">
        <v>909</v>
      </c>
      <c r="C26" s="70">
        <v>1.3167559629</v>
      </c>
      <c r="D26" s="39" t="s">
        <v>85</v>
      </c>
      <c r="E26" s="70">
        <v>1.3167559629</v>
      </c>
    </row>
    <row r="27" spans="1:5" ht="12.75">
      <c r="A27" s="95" t="s">
        <v>260</v>
      </c>
      <c r="B27" s="39">
        <v>910</v>
      </c>
      <c r="C27" s="70">
        <v>0.7302205458000001</v>
      </c>
      <c r="D27" s="70">
        <v>0.2823122585</v>
      </c>
      <c r="E27" s="70">
        <v>0.4479082873</v>
      </c>
    </row>
    <row r="28" spans="1:5" ht="12.75">
      <c r="A28" s="95" t="s">
        <v>259</v>
      </c>
      <c r="B28" s="39">
        <v>911</v>
      </c>
      <c r="C28" s="70">
        <v>0.2597219919</v>
      </c>
      <c r="D28" s="39" t="s">
        <v>85</v>
      </c>
      <c r="E28" s="70">
        <v>0.2597219919</v>
      </c>
    </row>
    <row r="29" spans="1:5" ht="12.75">
      <c r="A29" s="95" t="s">
        <v>257</v>
      </c>
      <c r="B29" s="39">
        <v>912</v>
      </c>
      <c r="C29" s="70">
        <v>0.1385211451</v>
      </c>
      <c r="D29" s="39" t="s">
        <v>85</v>
      </c>
      <c r="E29" s="70">
        <v>0.1385211451</v>
      </c>
    </row>
    <row r="30" spans="1:5" ht="12.75">
      <c r="A30" s="24" t="s">
        <v>357</v>
      </c>
      <c r="B30" s="1"/>
      <c r="C30" s="1"/>
      <c r="D30" s="1"/>
      <c r="E30" s="1"/>
    </row>
    <row r="31" spans="1:5" ht="12.75">
      <c r="A31" s="42" t="s">
        <v>346</v>
      </c>
      <c r="B31" s="98"/>
      <c r="C31" s="98"/>
      <c r="D31" s="1"/>
      <c r="E31" s="1"/>
    </row>
    <row r="32" spans="1:5" ht="24">
      <c r="A32" s="42" t="s">
        <v>358</v>
      </c>
      <c r="B32" s="39">
        <v>913</v>
      </c>
      <c r="C32" s="99">
        <v>25161.6362308254</v>
      </c>
      <c r="D32" s="77"/>
      <c r="E32" s="77"/>
    </row>
    <row r="33" spans="1:5" ht="12.75" hidden="1">
      <c r="A33" s="1" t="s">
        <v>253</v>
      </c>
      <c r="B33" s="1">
        <v>-1110</v>
      </c>
      <c r="C33" s="77"/>
      <c r="D33" s="77"/>
      <c r="E33" s="77"/>
    </row>
    <row r="34" spans="1:5" ht="12.75" hidden="1">
      <c r="A34" s="1" t="s">
        <v>359</v>
      </c>
      <c r="B34" s="1">
        <v>-1101</v>
      </c>
      <c r="C34" s="76">
        <v>225.5042</v>
      </c>
      <c r="D34" s="77"/>
      <c r="E34" s="77"/>
    </row>
    <row r="35" spans="1:5" ht="12.75" hidden="1">
      <c r="A35" s="1" t="s">
        <v>360</v>
      </c>
      <c r="B35" s="1">
        <v>-1102</v>
      </c>
      <c r="C35" s="76">
        <v>1095.2</v>
      </c>
      <c r="D35" s="77"/>
      <c r="E35" s="77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</sheetData>
  <sheetProtection sheet="1" objects="1" scenarios="1"/>
  <mergeCells count="7">
    <mergeCell ref="A1:E1"/>
    <mergeCell ref="B8:C8"/>
    <mergeCell ref="B9:D9"/>
    <mergeCell ref="B10:E10"/>
    <mergeCell ref="A13:A14"/>
    <mergeCell ref="B13:B14"/>
    <mergeCell ref="C13:E13"/>
  </mergeCells>
  <printOptions/>
  <pageMargins left="0.3937007874015748" right="0.3937007874015748" top="0.3937007874015748" bottom="0.07874015748031496" header="0.5" footer="0.5"/>
  <pageSetup horizontalDpi="2048" verticalDpi="2048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F13" sqref="F13"/>
    </sheetView>
  </sheetViews>
  <sheetFormatPr defaultColWidth="9.140625" defaultRowHeight="12.75"/>
  <cols>
    <col min="1" max="1" width="78.7109375" style="0" customWidth="1"/>
    <col min="2" max="2" width="6.28125" style="0" customWidth="1"/>
    <col min="3" max="6" width="15.00390625" style="0" customWidth="1"/>
    <col min="7" max="7" width="3.421875" style="0" customWidth="1"/>
    <col min="8" max="8" width="3.28125" style="0" customWidth="1"/>
    <col min="9" max="45" width="8.8515625" style="0" customWidth="1"/>
  </cols>
  <sheetData>
    <row r="1" spans="1:7" ht="18.75">
      <c r="A1" s="133" t="s">
        <v>361</v>
      </c>
      <c r="B1" s="133"/>
      <c r="C1" s="133"/>
      <c r="D1" s="133"/>
      <c r="E1" s="133"/>
      <c r="F1" s="133"/>
      <c r="G1" s="40"/>
    </row>
    <row r="2" spans="1:7" ht="12.75" hidden="1">
      <c r="A2" s="32"/>
      <c r="B2" s="32"/>
      <c r="C2" s="32"/>
      <c r="D2" s="32"/>
      <c r="E2" s="32"/>
      <c r="F2" s="32"/>
      <c r="G2" s="1"/>
    </row>
    <row r="3" spans="1:7" ht="12.75" hidden="1">
      <c r="A3" s="32"/>
      <c r="B3" s="32"/>
      <c r="C3" s="32"/>
      <c r="D3" s="32"/>
      <c r="E3" s="32"/>
      <c r="F3" s="32"/>
      <c r="G3" s="1"/>
    </row>
    <row r="4" spans="1:7" ht="12.75" hidden="1">
      <c r="A4" s="32"/>
      <c r="B4" s="32"/>
      <c r="C4" s="32"/>
      <c r="D4" s="32"/>
      <c r="E4" s="32"/>
      <c r="F4" s="32"/>
      <c r="G4" s="1"/>
    </row>
    <row r="5" spans="1:7" ht="12.75" hidden="1">
      <c r="A5" s="32"/>
      <c r="B5" s="32"/>
      <c r="C5" s="32"/>
      <c r="D5" s="32"/>
      <c r="E5" s="32"/>
      <c r="F5" s="32"/>
      <c r="G5" s="1"/>
    </row>
    <row r="6" spans="1:7" ht="12.75">
      <c r="A6" s="88" t="s">
        <v>362</v>
      </c>
      <c r="B6" s="32"/>
      <c r="C6" s="88" t="str">
        <f>"Справочно:"</f>
        <v>Справочно:</v>
      </c>
      <c r="D6" s="32"/>
      <c r="E6" s="32"/>
      <c r="F6" s="32"/>
      <c r="G6" s="1"/>
    </row>
    <row r="7" spans="1:7" ht="35.25" customHeight="1">
      <c r="A7" s="32"/>
      <c r="B7" s="32"/>
      <c r="C7" s="140" t="s">
        <v>363</v>
      </c>
      <c r="D7" s="140" t="s">
        <v>364</v>
      </c>
      <c r="E7" s="140" t="s">
        <v>364</v>
      </c>
      <c r="F7" s="140" t="s">
        <v>364</v>
      </c>
      <c r="G7" s="1"/>
    </row>
    <row r="8" spans="1:7" ht="35.25" customHeight="1">
      <c r="A8" s="32"/>
      <c r="B8" s="32"/>
      <c r="C8" s="140" t="s">
        <v>365</v>
      </c>
      <c r="D8" s="140" t="s">
        <v>366</v>
      </c>
      <c r="E8" s="140" t="s">
        <v>366</v>
      </c>
      <c r="F8" s="140" t="s">
        <v>366</v>
      </c>
      <c r="G8" s="1"/>
    </row>
    <row r="9" spans="1:7" ht="35.25" customHeight="1">
      <c r="A9" s="32"/>
      <c r="B9" s="32"/>
      <c r="C9" s="140" t="s">
        <v>367</v>
      </c>
      <c r="D9" s="140"/>
      <c r="E9" s="140"/>
      <c r="F9" s="140"/>
      <c r="G9" s="1"/>
    </row>
    <row r="10" spans="1:7" ht="23.25" customHeight="1">
      <c r="A10" s="32"/>
      <c r="B10" s="32"/>
      <c r="C10" s="140" t="s">
        <v>368</v>
      </c>
      <c r="D10" s="140" t="s">
        <v>369</v>
      </c>
      <c r="E10" s="140" t="s">
        <v>369</v>
      </c>
      <c r="F10" s="140" t="s">
        <v>369</v>
      </c>
      <c r="G10" s="1"/>
    </row>
    <row r="11" spans="1:7" ht="15.75">
      <c r="A11" s="33" t="s">
        <v>5</v>
      </c>
      <c r="B11" s="32"/>
      <c r="C11" s="32"/>
      <c r="D11" s="32"/>
      <c r="E11" s="32"/>
      <c r="F11" s="32"/>
      <c r="G11" s="1"/>
    </row>
    <row r="12" spans="1:7" ht="12.75" hidden="1">
      <c r="A12" s="34"/>
      <c r="B12" s="32"/>
      <c r="C12" s="32"/>
      <c r="D12" s="32"/>
      <c r="E12" s="32"/>
      <c r="F12" s="32"/>
      <c r="G12" s="1"/>
    </row>
    <row r="13" spans="1:7" ht="72">
      <c r="A13" s="132" t="str">
        <f>"ПОКАЗАТЕЛЬ"</f>
        <v>ПОКАЗАТЕЛЬ</v>
      </c>
      <c r="B13" s="132" t="str">
        <f>"Код строки"</f>
        <v>Код строки</v>
      </c>
      <c r="C13" s="132" t="s">
        <v>370</v>
      </c>
      <c r="D13" s="132"/>
      <c r="E13" s="132"/>
      <c r="F13" s="35" t="s">
        <v>371</v>
      </c>
      <c r="G13" s="1"/>
    </row>
    <row r="14" spans="1:7" ht="48">
      <c r="A14" s="132"/>
      <c r="B14" s="132"/>
      <c r="C14" s="35" t="s">
        <v>297</v>
      </c>
      <c r="D14" s="35" t="s">
        <v>292</v>
      </c>
      <c r="E14" s="35" t="s">
        <v>303</v>
      </c>
      <c r="F14" s="35" t="s">
        <v>304</v>
      </c>
      <c r="G14" s="1"/>
    </row>
    <row r="15" spans="1:7" ht="12.75">
      <c r="A15" s="37" t="str">
        <f>"1"</f>
        <v>1</v>
      </c>
      <c r="B15" s="37" t="str">
        <f>"2"</f>
        <v>2</v>
      </c>
      <c r="C15" s="37">
        <v>3</v>
      </c>
      <c r="D15" s="37">
        <v>4</v>
      </c>
      <c r="E15" s="37">
        <v>5</v>
      </c>
      <c r="F15" s="37">
        <v>6</v>
      </c>
      <c r="G15" s="1"/>
    </row>
    <row r="16" spans="1:7" ht="24">
      <c r="A16" s="69" t="s">
        <v>372</v>
      </c>
      <c r="B16" s="39">
        <v>1001</v>
      </c>
      <c r="C16" s="70">
        <v>11.4854247667</v>
      </c>
      <c r="D16" s="70">
        <v>1.3303365272</v>
      </c>
      <c r="E16" s="70">
        <v>7.386989503000001</v>
      </c>
      <c r="F16" s="70">
        <v>7.1237392824</v>
      </c>
      <c r="G16" s="1"/>
    </row>
    <row r="17" spans="1:7" ht="12.75">
      <c r="A17" s="46" t="s">
        <v>128</v>
      </c>
      <c r="B17" s="39"/>
      <c r="C17" s="74"/>
      <c r="D17" s="74"/>
      <c r="E17" s="74"/>
      <c r="F17" s="74"/>
      <c r="G17" s="1"/>
    </row>
    <row r="18" spans="1:7" ht="12.75">
      <c r="A18" s="100" t="s">
        <v>354</v>
      </c>
      <c r="B18" s="39">
        <v>1002</v>
      </c>
      <c r="C18" s="70">
        <v>0.5543545879</v>
      </c>
      <c r="D18" s="70">
        <v>1.0411217574</v>
      </c>
      <c r="E18" s="70">
        <v>-0.2729744136</v>
      </c>
      <c r="F18" s="70">
        <v>0.8175301719</v>
      </c>
      <c r="G18" s="1"/>
    </row>
    <row r="19" spans="1:7" ht="12.75">
      <c r="A19" s="100" t="s">
        <v>355</v>
      </c>
      <c r="B19" s="39">
        <v>1003</v>
      </c>
      <c r="C19" s="70">
        <v>2.1286255832</v>
      </c>
      <c r="D19" s="48" t="s">
        <v>85</v>
      </c>
      <c r="E19" s="70">
        <v>3.5139289815</v>
      </c>
      <c r="F19" s="70">
        <v>2.9720793206000002</v>
      </c>
      <c r="G19" s="1"/>
    </row>
    <row r="20" spans="1:7" ht="12.75">
      <c r="A20" s="100" t="s">
        <v>248</v>
      </c>
      <c r="B20" s="39">
        <v>1004</v>
      </c>
      <c r="C20" s="70">
        <v>0.00045684290000000004</v>
      </c>
      <c r="D20" s="70">
        <v>0</v>
      </c>
      <c r="E20" s="70">
        <v>0</v>
      </c>
      <c r="F20" s="70">
        <v>0</v>
      </c>
      <c r="G20" s="1"/>
    </row>
    <row r="21" spans="1:7" ht="12.75">
      <c r="A21" s="100" t="s">
        <v>260</v>
      </c>
      <c r="B21" s="39">
        <v>1005</v>
      </c>
      <c r="C21" s="70">
        <v>1.8745917574</v>
      </c>
      <c r="D21" s="70">
        <v>2.7705445197</v>
      </c>
      <c r="E21" s="70">
        <v>0</v>
      </c>
      <c r="F21" s="70">
        <v>0.034316713400000004</v>
      </c>
      <c r="G21" s="1"/>
    </row>
    <row r="22" spans="1:7" ht="12.75" hidden="1">
      <c r="A22" s="1" t="s">
        <v>373</v>
      </c>
      <c r="B22" s="1">
        <v>-1001</v>
      </c>
      <c r="C22" s="76">
        <v>20576</v>
      </c>
      <c r="D22" s="77" t="s">
        <v>85</v>
      </c>
      <c r="E22" s="77" t="s">
        <v>85</v>
      </c>
      <c r="F22" s="77" t="s">
        <v>85</v>
      </c>
      <c r="G22" s="1"/>
    </row>
    <row r="23" spans="1:7" ht="12.75" hidden="1">
      <c r="A23" s="1" t="s">
        <v>374</v>
      </c>
      <c r="B23" s="1">
        <v>-1002</v>
      </c>
      <c r="C23" s="76">
        <v>42790</v>
      </c>
      <c r="D23" s="77" t="s">
        <v>85</v>
      </c>
      <c r="E23" s="77" t="s">
        <v>85</v>
      </c>
      <c r="F23" s="77" t="s">
        <v>85</v>
      </c>
      <c r="G23" s="1"/>
    </row>
    <row r="24" spans="1:7" ht="12.75" hidden="1">
      <c r="A24" s="1" t="s">
        <v>375</v>
      </c>
      <c r="B24" s="1">
        <v>-1003</v>
      </c>
      <c r="C24" s="76">
        <v>24388</v>
      </c>
      <c r="D24" s="77" t="s">
        <v>85</v>
      </c>
      <c r="E24" s="77" t="s">
        <v>85</v>
      </c>
      <c r="F24" s="77" t="s">
        <v>85</v>
      </c>
      <c r="G24" s="1"/>
    </row>
    <row r="25" spans="1:7" ht="12.75" hidden="1">
      <c r="A25" s="1" t="s">
        <v>376</v>
      </c>
      <c r="B25" s="1">
        <v>-1004</v>
      </c>
      <c r="C25" s="76">
        <v>24609</v>
      </c>
      <c r="D25" s="77" t="s">
        <v>85</v>
      </c>
      <c r="E25" s="77" t="s">
        <v>85</v>
      </c>
      <c r="F25" s="77" t="s">
        <v>85</v>
      </c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</sheetData>
  <sheetProtection/>
  <mergeCells count="8">
    <mergeCell ref="A1:F1"/>
    <mergeCell ref="C7:F7"/>
    <mergeCell ref="C8:F8"/>
    <mergeCell ref="C9:F9"/>
    <mergeCell ref="C10:F10"/>
    <mergeCell ref="A13:A14"/>
    <mergeCell ref="B13:B14"/>
    <mergeCell ref="C13:E13"/>
  </mergeCells>
  <printOptions/>
  <pageMargins left="0.3937007874015748" right="0.3937007874015748" top="0.3937007874015748" bottom="0.3937007874015748" header="0.5118110236220472" footer="0.5118110236220472"/>
  <pageSetup horizontalDpi="2048" verticalDpi="2048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90" zoomScaleNormal="90" zoomScalePageLayoutView="0" workbookViewId="0" topLeftCell="A1">
      <pane xSplit="2" ySplit="5" topLeftCell="C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140625" defaultRowHeight="12.75"/>
  <cols>
    <col min="1" max="1" width="94.00390625" style="0" customWidth="1"/>
    <col min="2" max="2" width="6.8515625" style="0" customWidth="1"/>
    <col min="3" max="3" width="15.57421875" style="0" customWidth="1"/>
    <col min="4" max="5" width="14.8515625" style="0" customWidth="1"/>
    <col min="6" max="6" width="2.7109375" style="0" customWidth="1"/>
    <col min="7" max="43" width="8.8515625" style="0" customWidth="1"/>
  </cols>
  <sheetData>
    <row r="1" spans="1:5" ht="18.75">
      <c r="A1" s="133" t="s">
        <v>377</v>
      </c>
      <c r="B1" s="133"/>
      <c r="C1" s="133"/>
      <c r="D1" s="133"/>
      <c r="E1" s="133"/>
    </row>
    <row r="2" spans="1:5" ht="15.75">
      <c r="A2" s="101" t="s">
        <v>5</v>
      </c>
      <c r="B2" s="1"/>
      <c r="C2" s="1"/>
      <c r="D2" s="1"/>
      <c r="E2" s="1"/>
    </row>
    <row r="3" spans="1:5" ht="12.75" hidden="1">
      <c r="A3" s="102"/>
      <c r="B3" s="1"/>
      <c r="C3" s="1"/>
      <c r="D3" s="1"/>
      <c r="E3" s="1"/>
    </row>
    <row r="4" spans="1:5" ht="24">
      <c r="A4" s="35" t="str">
        <f>"ПОКАЗАТЕЛЬ"</f>
        <v>ПОКАЗАТЕЛЬ</v>
      </c>
      <c r="B4" s="35" t="str">
        <f>"Код строки"</f>
        <v>Код строки</v>
      </c>
      <c r="C4" s="35" t="s">
        <v>378</v>
      </c>
      <c r="D4" s="35" t="s">
        <v>379</v>
      </c>
      <c r="E4" s="35" t="s">
        <v>380</v>
      </c>
    </row>
    <row r="5" spans="1:5" ht="12.75">
      <c r="A5" s="37" t="str">
        <f>"1"</f>
        <v>1</v>
      </c>
      <c r="B5" s="37" t="str">
        <f>"2"</f>
        <v>2</v>
      </c>
      <c r="C5" s="37">
        <v>3</v>
      </c>
      <c r="D5" s="37">
        <v>4</v>
      </c>
      <c r="E5" s="37">
        <v>5</v>
      </c>
    </row>
    <row r="6" spans="1:5" ht="12.75">
      <c r="A6" s="42" t="s">
        <v>136</v>
      </c>
      <c r="B6" s="103"/>
      <c r="C6" s="55"/>
      <c r="D6" s="55"/>
      <c r="E6" s="55"/>
    </row>
    <row r="7" spans="1:5" ht="12.75">
      <c r="A7" s="49" t="s">
        <v>381</v>
      </c>
      <c r="B7" s="103" t="s">
        <v>382</v>
      </c>
      <c r="C7" s="55">
        <v>5541</v>
      </c>
      <c r="D7" s="104"/>
      <c r="E7" s="104"/>
    </row>
    <row r="8" spans="1:5" ht="12.75">
      <c r="A8" s="49" t="s">
        <v>137</v>
      </c>
      <c r="B8" s="103" t="s">
        <v>383</v>
      </c>
      <c r="C8" s="55">
        <v>138430.847</v>
      </c>
      <c r="D8" s="105">
        <f>Раздел11!D7*Раздел11!D9/100</f>
        <v>0</v>
      </c>
      <c r="E8" s="105">
        <f>Раздел11!E7*Раздел11!E9/100</f>
        <v>0</v>
      </c>
    </row>
    <row r="9" spans="1:5" ht="12.75">
      <c r="A9" s="59" t="s">
        <v>384</v>
      </c>
      <c r="B9" s="103" t="s">
        <v>385</v>
      </c>
      <c r="C9" s="56">
        <v>2498.3007940805</v>
      </c>
      <c r="D9" s="56">
        <v>2498.3007940805</v>
      </c>
      <c r="E9" s="56">
        <v>2498.3007940805</v>
      </c>
    </row>
    <row r="10" spans="1:5" ht="12.75">
      <c r="A10" s="49" t="s">
        <v>386</v>
      </c>
      <c r="B10" s="103" t="s">
        <v>387</v>
      </c>
      <c r="C10" s="55">
        <v>131039.451</v>
      </c>
      <c r="D10" s="105">
        <f>Раздел11!D8*Раздел11!D11/100</f>
        <v>0</v>
      </c>
      <c r="E10" s="105">
        <f>Раздел11!E8*Раздел11!E11/100</f>
        <v>0</v>
      </c>
    </row>
    <row r="11" spans="1:5" ht="12.75">
      <c r="A11" s="59" t="s">
        <v>388</v>
      </c>
      <c r="B11" s="103" t="s">
        <v>389</v>
      </c>
      <c r="C11" s="56">
        <v>94.6605860181</v>
      </c>
      <c r="D11" s="56">
        <v>94.6605860181</v>
      </c>
      <c r="E11" s="56">
        <v>94.6605860181</v>
      </c>
    </row>
    <row r="12" spans="1:5" ht="12.75">
      <c r="A12" s="49" t="s">
        <v>139</v>
      </c>
      <c r="B12" s="103" t="s">
        <v>390</v>
      </c>
      <c r="C12" s="55">
        <v>6.803</v>
      </c>
      <c r="D12" s="105">
        <f>Раздел11!D8*Раздел11!D13/100</f>
        <v>0</v>
      </c>
      <c r="E12" s="105">
        <f>Раздел11!E8*Раздел11!E13/100</f>
        <v>0</v>
      </c>
    </row>
    <row r="13" spans="1:5" ht="12.75">
      <c r="A13" s="59" t="s">
        <v>388</v>
      </c>
      <c r="B13" s="103" t="s">
        <v>391</v>
      </c>
      <c r="C13" s="56">
        <v>0.0049143671</v>
      </c>
      <c r="D13" s="56">
        <v>0.0049143671</v>
      </c>
      <c r="E13" s="56">
        <v>0.0049143671</v>
      </c>
    </row>
    <row r="14" spans="1:5" ht="12.75">
      <c r="A14" s="49" t="s">
        <v>392</v>
      </c>
      <c r="B14" s="103" t="s">
        <v>393</v>
      </c>
      <c r="C14" s="55">
        <v>7477.655000000001</v>
      </c>
      <c r="D14" s="105">
        <f>((Раздел11!D8-Раздел11!D10)-Раздел11!D12)</f>
        <v>0</v>
      </c>
      <c r="E14" s="105">
        <f>((Раздел11!E8-Раздел11!E10)-Раздел11!E12)</f>
        <v>0</v>
      </c>
    </row>
    <row r="15" spans="1:5" ht="12.75">
      <c r="A15" s="49" t="s">
        <v>140</v>
      </c>
      <c r="B15" s="103" t="s">
        <v>394</v>
      </c>
      <c r="C15" s="55">
        <v>912.38</v>
      </c>
      <c r="D15" s="105">
        <f>Раздел11!D14*Раздел11!D16/100</f>
        <v>0</v>
      </c>
      <c r="E15" s="105">
        <f>Раздел11!E14*Раздел11!E16/100</f>
        <v>0</v>
      </c>
    </row>
    <row r="16" spans="1:5" ht="12.75">
      <c r="A16" s="59" t="s">
        <v>395</v>
      </c>
      <c r="B16" s="103" t="s">
        <v>396</v>
      </c>
      <c r="C16" s="56">
        <v>12.201418760300001</v>
      </c>
      <c r="D16" s="56">
        <v>12.201418760300001</v>
      </c>
      <c r="E16" s="56">
        <v>12.201418760300001</v>
      </c>
    </row>
    <row r="17" spans="1:5" ht="12.75">
      <c r="A17" s="49" t="s">
        <v>141</v>
      </c>
      <c r="B17" s="103" t="s">
        <v>397</v>
      </c>
      <c r="C17" s="55">
        <v>6565.275000000001</v>
      </c>
      <c r="D17" s="105">
        <f>(Раздел11!D14-Раздел11!D15)</f>
        <v>0</v>
      </c>
      <c r="E17" s="105">
        <f>(Раздел11!E14-Раздел11!E15)</f>
        <v>0</v>
      </c>
    </row>
    <row r="18" spans="1:5" ht="12.75">
      <c r="A18" s="49" t="s">
        <v>398</v>
      </c>
      <c r="B18" s="103" t="s">
        <v>399</v>
      </c>
      <c r="C18" s="105">
        <f>(Раздел2!C22+Раздел11!C19)</f>
        <v>1304.15</v>
      </c>
      <c r="D18" s="105">
        <f>(Раздел11!D17*0.2+Раздел11!D19)</f>
        <v>0</v>
      </c>
      <c r="E18" s="105">
        <f>(Раздел11!E17*0.2+Раздел11!E19)</f>
        <v>0</v>
      </c>
    </row>
    <row r="19" spans="1:5" ht="24">
      <c r="A19" s="49" t="s">
        <v>400</v>
      </c>
      <c r="B19" s="103" t="s">
        <v>401</v>
      </c>
      <c r="C19" s="55"/>
      <c r="D19" s="55"/>
      <c r="E19" s="55"/>
    </row>
    <row r="20" spans="1:5" ht="12.75">
      <c r="A20" s="42" t="s">
        <v>161</v>
      </c>
      <c r="B20" s="103"/>
      <c r="C20" s="55"/>
      <c r="D20" s="55"/>
      <c r="E20" s="55"/>
    </row>
    <row r="21" spans="1:5" ht="12.75">
      <c r="A21" s="49" t="s">
        <v>162</v>
      </c>
      <c r="B21" s="103" t="s">
        <v>402</v>
      </c>
      <c r="C21" s="55">
        <v>107.96000000000001</v>
      </c>
      <c r="D21" s="55">
        <v>105.9</v>
      </c>
      <c r="E21" s="55">
        <v>100</v>
      </c>
    </row>
    <row r="22" spans="1:5" ht="12.75">
      <c r="A22" s="49" t="s">
        <v>403</v>
      </c>
      <c r="B22" s="103" t="s">
        <v>404</v>
      </c>
      <c r="C22" s="55">
        <v>31.84</v>
      </c>
      <c r="D22" s="55">
        <v>35</v>
      </c>
      <c r="E22" s="55">
        <v>36.9</v>
      </c>
    </row>
    <row r="23" spans="1:5" ht="12.75">
      <c r="A23" s="49" t="s">
        <v>405</v>
      </c>
      <c r="B23" s="103" t="s">
        <v>406</v>
      </c>
      <c r="C23" s="55">
        <v>11.3404076628</v>
      </c>
      <c r="D23" s="105">
        <f>(Раздел11!D21-15)*Раздел11!D22/261</f>
        <v>12.189655172413794</v>
      </c>
      <c r="E23" s="105">
        <f>(Раздел11!E21-15)*Раздел11!E22/261</f>
        <v>12.017241379310345</v>
      </c>
    </row>
    <row r="24" spans="1:5" ht="12.75">
      <c r="A24" s="49" t="s">
        <v>163</v>
      </c>
      <c r="B24" s="103" t="s">
        <v>407</v>
      </c>
      <c r="C24" s="55">
        <v>0</v>
      </c>
      <c r="D24" s="104"/>
      <c r="E24" s="104"/>
    </row>
    <row r="25" spans="1:5" ht="12.75">
      <c r="A25" s="49" t="s">
        <v>408</v>
      </c>
      <c r="B25" s="103" t="s">
        <v>409</v>
      </c>
      <c r="C25" s="55">
        <v>0</v>
      </c>
      <c r="D25" s="105">
        <f>Раздел11!D24*Раздел11!D23*493/1000</f>
        <v>0</v>
      </c>
      <c r="E25" s="105">
        <f>Раздел11!E24*Раздел11!E23*530/1000</f>
        <v>0</v>
      </c>
    </row>
    <row r="26" spans="1:5" ht="12.75">
      <c r="A26" s="49" t="s">
        <v>410</v>
      </c>
      <c r="B26" s="103" t="s">
        <v>411</v>
      </c>
      <c r="C26" s="55">
        <v>0</v>
      </c>
      <c r="D26" s="104"/>
      <c r="E26" s="104"/>
    </row>
    <row r="27" spans="1:5" ht="12.75">
      <c r="A27" s="49" t="s">
        <v>412</v>
      </c>
      <c r="B27" s="103" t="s">
        <v>413</v>
      </c>
      <c r="C27" s="61" t="s">
        <v>85</v>
      </c>
      <c r="D27" s="104"/>
      <c r="E27" s="104"/>
    </row>
    <row r="28" spans="1:5" ht="12.75">
      <c r="A28" s="49" t="s">
        <v>414</v>
      </c>
      <c r="B28" s="103" t="s">
        <v>415</v>
      </c>
      <c r="C28" s="55">
        <v>0</v>
      </c>
      <c r="D28" s="104"/>
      <c r="E28" s="104"/>
    </row>
    <row r="29" spans="1:5" ht="12.75">
      <c r="A29" s="49" t="s">
        <v>165</v>
      </c>
      <c r="B29" s="103" t="s">
        <v>416</v>
      </c>
      <c r="C29" s="55">
        <v>0</v>
      </c>
      <c r="D29" s="104"/>
      <c r="E29" s="104"/>
    </row>
    <row r="30" spans="1:5" ht="12.75">
      <c r="A30" s="49" t="s">
        <v>417</v>
      </c>
      <c r="B30" s="103" t="s">
        <v>418</v>
      </c>
      <c r="C30" s="55">
        <v>0</v>
      </c>
      <c r="D30" s="55"/>
      <c r="E30" s="55"/>
    </row>
    <row r="31" spans="1:5" ht="12.75">
      <c r="A31" s="42" t="s">
        <v>158</v>
      </c>
      <c r="B31" s="103"/>
      <c r="C31" s="55"/>
      <c r="D31" s="55"/>
      <c r="E31" s="55"/>
    </row>
    <row r="32" spans="1:5" ht="12.75">
      <c r="A32" s="49" t="s">
        <v>419</v>
      </c>
      <c r="B32" s="103" t="s">
        <v>420</v>
      </c>
      <c r="C32" s="55">
        <v>2969.34</v>
      </c>
      <c r="D32" s="105">
        <f>Раздел11!C32*Раздел11!C33/100</f>
        <v>4015.846636670972</v>
      </c>
      <c r="E32" s="105">
        <f>Раздел11!D32*Раздел11!D33/100</f>
        <v>5431.181410435166</v>
      </c>
    </row>
    <row r="33" spans="1:5" ht="12.75">
      <c r="A33" s="59" t="s">
        <v>421</v>
      </c>
      <c r="B33" s="103" t="s">
        <v>422</v>
      </c>
      <c r="C33" s="56">
        <v>135.24374563610002</v>
      </c>
      <c r="D33" s="106">
        <f>Раздел11!D32/Раздел11!C32*100</f>
        <v>135.2437456361</v>
      </c>
      <c r="E33" s="106">
        <f>Раздел11!E32/Раздел11!D32*100</f>
        <v>135.2437456361</v>
      </c>
    </row>
    <row r="34" spans="1:5" ht="12.75">
      <c r="A34" s="42" t="s">
        <v>202</v>
      </c>
      <c r="B34" s="103"/>
      <c r="C34" s="55"/>
      <c r="D34" s="55"/>
      <c r="E34" s="55"/>
    </row>
    <row r="35" spans="1:5" ht="12.75">
      <c r="A35" s="49" t="s">
        <v>419</v>
      </c>
      <c r="B35" s="103" t="s">
        <v>423</v>
      </c>
      <c r="C35" s="56">
        <v>92.339</v>
      </c>
      <c r="D35" s="106">
        <f>Раздел11!C35*Раздел11!C36/100</f>
        <v>127.96966667669841</v>
      </c>
      <c r="E35" s="106">
        <f>Раздел11!D35*Раздел11!D36/100</f>
        <v>177.34906799234662</v>
      </c>
    </row>
    <row r="36" spans="1:5" ht="12.75">
      <c r="A36" s="59" t="s">
        <v>421</v>
      </c>
      <c r="B36" s="103" t="s">
        <v>424</v>
      </c>
      <c r="C36" s="56">
        <v>138.5868015429</v>
      </c>
      <c r="D36" s="106">
        <f>Раздел11!D35/Раздел11!C35*100</f>
        <v>138.58680154289996</v>
      </c>
      <c r="E36" s="106">
        <f>Раздел11!E35/Раздел11!D35*100</f>
        <v>138.58680154289996</v>
      </c>
    </row>
    <row r="37" spans="1:5" ht="12.75">
      <c r="A37" s="42" t="s">
        <v>425</v>
      </c>
      <c r="B37" s="103"/>
      <c r="C37" s="55"/>
      <c r="D37" s="55"/>
      <c r="E37" s="55"/>
    </row>
    <row r="38" spans="1:5" ht="12.75">
      <c r="A38" s="49" t="s">
        <v>426</v>
      </c>
      <c r="B38" s="103" t="s">
        <v>427</v>
      </c>
      <c r="C38" s="107"/>
      <c r="D38" s="107"/>
      <c r="E38" s="107"/>
    </row>
    <row r="39" spans="1:5" ht="12.75">
      <c r="A39" s="59" t="s">
        <v>421</v>
      </c>
      <c r="B39" s="103" t="s">
        <v>428</v>
      </c>
      <c r="C39" s="104"/>
      <c r="D39" s="108" t="e">
        <f>Раздел11!D38/Раздел11!C38*100</f>
        <v>#DIV/0!</v>
      </c>
      <c r="E39" s="108" t="e">
        <f>Раздел11!E38/Раздел11!D38*100</f>
        <v>#DIV/0!</v>
      </c>
    </row>
    <row r="40" spans="1:5" ht="12.75">
      <c r="A40" s="42" t="s">
        <v>194</v>
      </c>
      <c r="B40" s="103"/>
      <c r="C40" s="55"/>
      <c r="D40" s="55"/>
      <c r="E40" s="55"/>
    </row>
    <row r="41" spans="1:5" ht="12.75">
      <c r="A41" s="49" t="s">
        <v>429</v>
      </c>
      <c r="B41" s="103" t="s">
        <v>430</v>
      </c>
      <c r="C41" s="107"/>
      <c r="D41" s="107"/>
      <c r="E41" s="107"/>
    </row>
    <row r="42" spans="1:5" ht="12.75">
      <c r="A42" s="49" t="s">
        <v>431</v>
      </c>
      <c r="B42" s="103" t="s">
        <v>432</v>
      </c>
      <c r="C42" s="104"/>
      <c r="D42" s="104"/>
      <c r="E42" s="104"/>
    </row>
    <row r="43" spans="1:5" ht="12.75">
      <c r="A43" s="49" t="s">
        <v>433</v>
      </c>
      <c r="B43" s="103" t="s">
        <v>434</v>
      </c>
      <c r="C43" s="63">
        <v>0</v>
      </c>
      <c r="D43" s="109">
        <f>Раздел11!C43*Раздел11!C44/100</f>
        <v>0</v>
      </c>
      <c r="E43" s="109" t="e">
        <f>Раздел11!D43*Раздел11!D44/100</f>
        <v>#DIV/0!</v>
      </c>
    </row>
    <row r="44" spans="1:5" ht="12.75">
      <c r="A44" s="59" t="s">
        <v>421</v>
      </c>
      <c r="B44" s="103" t="s">
        <v>435</v>
      </c>
      <c r="C44" s="56">
        <v>0</v>
      </c>
      <c r="D44" s="105" t="e">
        <f>Раздел11!D43/Раздел11!C43*100</f>
        <v>#DIV/0!</v>
      </c>
      <c r="E44" s="105" t="e">
        <f>Раздел11!E43/Раздел11!D43*100</f>
        <v>#DIV/0!</v>
      </c>
    </row>
    <row r="45" spans="1:5" ht="12.75">
      <c r="A45" s="49" t="s">
        <v>436</v>
      </c>
      <c r="B45" s="103" t="s">
        <v>437</v>
      </c>
      <c r="C45" s="63">
        <v>0</v>
      </c>
      <c r="D45" s="109">
        <f>Раздел11!C45*Раздел11!C46/100</f>
        <v>0</v>
      </c>
      <c r="E45" s="109" t="e">
        <f>Раздел11!D45*Раздел11!D46/100</f>
        <v>#DIV/0!</v>
      </c>
    </row>
    <row r="46" spans="1:5" ht="12.75">
      <c r="A46" s="59" t="s">
        <v>421</v>
      </c>
      <c r="B46" s="103" t="s">
        <v>438</v>
      </c>
      <c r="C46" s="56">
        <v>0</v>
      </c>
      <c r="D46" s="106" t="e">
        <f>Раздел11!D45/Раздел11!C45*100</f>
        <v>#DIV/0!</v>
      </c>
      <c r="E46" s="106" t="e">
        <f>Раздел11!E45/Раздел11!D45*100</f>
        <v>#DIV/0!</v>
      </c>
    </row>
    <row r="47" spans="1:5" ht="12.75">
      <c r="A47" s="49" t="s">
        <v>439</v>
      </c>
      <c r="B47" s="103" t="s">
        <v>440</v>
      </c>
      <c r="C47" s="63">
        <v>0</v>
      </c>
      <c r="D47" s="110" t="s">
        <v>85</v>
      </c>
      <c r="E47" s="110" t="s">
        <v>85</v>
      </c>
    </row>
    <row r="48" spans="1:5" ht="12.75">
      <c r="A48" s="59" t="s">
        <v>421</v>
      </c>
      <c r="B48" s="103" t="s">
        <v>441</v>
      </c>
      <c r="C48" s="56"/>
      <c r="D48" s="60" t="s">
        <v>85</v>
      </c>
      <c r="E48" s="60" t="s">
        <v>85</v>
      </c>
    </row>
    <row r="49" spans="1:5" ht="12.75">
      <c r="A49" s="49" t="s">
        <v>442</v>
      </c>
      <c r="B49" s="103" t="s">
        <v>443</v>
      </c>
      <c r="C49" s="63">
        <v>0</v>
      </c>
      <c r="D49" s="110" t="s">
        <v>85</v>
      </c>
      <c r="E49" s="110" t="s">
        <v>85</v>
      </c>
    </row>
    <row r="50" spans="1:5" ht="12.75">
      <c r="A50" s="59" t="s">
        <v>421</v>
      </c>
      <c r="B50" s="103" t="s">
        <v>444</v>
      </c>
      <c r="C50" s="56"/>
      <c r="D50" s="60" t="s">
        <v>85</v>
      </c>
      <c r="E50" s="60" t="s">
        <v>85</v>
      </c>
    </row>
    <row r="51" spans="1:5" ht="12.75">
      <c r="A51" s="49" t="s">
        <v>445</v>
      </c>
      <c r="B51" s="103" t="s">
        <v>446</v>
      </c>
      <c r="C51" s="63">
        <v>0</v>
      </c>
      <c r="D51" s="110" t="s">
        <v>85</v>
      </c>
      <c r="E51" s="110" t="s">
        <v>85</v>
      </c>
    </row>
    <row r="52" spans="1:5" ht="12.75">
      <c r="A52" s="59" t="s">
        <v>421</v>
      </c>
      <c r="B52" s="103" t="s">
        <v>447</v>
      </c>
      <c r="C52" s="56"/>
      <c r="D52" s="60" t="s">
        <v>85</v>
      </c>
      <c r="E52" s="60" t="s">
        <v>85</v>
      </c>
    </row>
    <row r="53" spans="1:5" ht="12.75">
      <c r="A53" s="49" t="s">
        <v>448</v>
      </c>
      <c r="B53" s="103" t="s">
        <v>449</v>
      </c>
      <c r="C53" s="63">
        <v>15</v>
      </c>
      <c r="D53" s="110" t="s">
        <v>85</v>
      </c>
      <c r="E53" s="110" t="s">
        <v>85</v>
      </c>
    </row>
    <row r="54" spans="1:5" ht="12.75">
      <c r="A54" s="59" t="s">
        <v>421</v>
      </c>
      <c r="B54" s="103" t="s">
        <v>450</v>
      </c>
      <c r="C54" s="56">
        <v>300</v>
      </c>
      <c r="D54" s="60" t="s">
        <v>85</v>
      </c>
      <c r="E54" s="60" t="s">
        <v>85</v>
      </c>
    </row>
    <row r="55" spans="1:5" ht="12.75">
      <c r="A55" s="49" t="s">
        <v>419</v>
      </c>
      <c r="B55" s="103" t="s">
        <v>451</v>
      </c>
      <c r="C55" s="55">
        <v>1.082</v>
      </c>
      <c r="D55" s="109" t="e">
        <f>(Раздел11!D41*Раздел11!D43+Раздел11!D42*Раздел11!D45)*Раздел11!C55/(Раздел11!C41*Раздел11!C43+Раздел11!C42*Раздел11!C45)</f>
        <v>#DIV/0!</v>
      </c>
      <c r="E55" s="109" t="e">
        <f>(Раздел11!E41*Раздел11!E43+Раздел11!E42*Раздел11!E45)*Раздел11!D55/(Раздел11!D41*Раздел11!D43+Раздел11!D42*Раздел11!D45)</f>
        <v>#DIV/0!</v>
      </c>
    </row>
    <row r="56" spans="1:5" ht="12.75">
      <c r="A56" s="59" t="s">
        <v>421</v>
      </c>
      <c r="B56" s="103" t="s">
        <v>452</v>
      </c>
      <c r="C56" s="56">
        <v>1545.7142857143</v>
      </c>
      <c r="D56" s="106" t="e">
        <f>Раздел11!D55/Раздел11!C55*100</f>
        <v>#DIV/0!</v>
      </c>
      <c r="E56" s="106" t="e">
        <f>Раздел11!E55/Раздел11!D55*100</f>
        <v>#DIV/0!</v>
      </c>
    </row>
    <row r="57" spans="1:5" ht="12.75">
      <c r="A57" s="1"/>
      <c r="B57" s="1"/>
      <c r="C57" s="1"/>
      <c r="D57" s="1"/>
      <c r="E57" s="1"/>
    </row>
    <row r="58" spans="1:5" ht="12.75">
      <c r="A58" s="54" t="s">
        <v>134</v>
      </c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39" t="s">
        <v>453</v>
      </c>
      <c r="B60" s="139"/>
      <c r="C60" s="139"/>
      <c r="D60" s="139"/>
      <c r="E60" s="139"/>
    </row>
    <row r="61" spans="1:5" ht="12.75">
      <c r="A61" s="139" t="s">
        <v>454</v>
      </c>
      <c r="B61" s="139"/>
      <c r="C61" s="139"/>
      <c r="D61" s="139"/>
      <c r="E61" s="139"/>
    </row>
  </sheetData>
  <sheetProtection sheet="1" objects="1" scenarios="1"/>
  <mergeCells count="3">
    <mergeCell ref="A1:E1"/>
    <mergeCell ref="A60:E60"/>
    <mergeCell ref="A61:E61"/>
  </mergeCells>
  <printOptions/>
  <pageMargins left="0.3937007874015748" right="0.3937007874015748" top="0.3937007874015748" bottom="0.3937007874015748" header="0.5" footer="0.5"/>
  <pageSetup horizontalDpi="2048" verticalDpi="2048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5.00390625" style="0" customWidth="1"/>
    <col min="3" max="3" width="19.57421875" style="0" customWidth="1"/>
    <col min="4" max="4" width="22.00390625" style="0" customWidth="1"/>
    <col min="5" max="5" width="29.421875" style="0" customWidth="1"/>
    <col min="6" max="6" width="39.00390625" style="0" customWidth="1"/>
    <col min="7" max="7" width="14.28125" style="0" customWidth="1"/>
    <col min="8" max="8" width="6.7109375" style="0" customWidth="1"/>
    <col min="9" max="9" width="7.57421875" style="0" customWidth="1"/>
    <col min="10" max="10" width="6.00390625" style="0" customWidth="1"/>
    <col min="11" max="11" width="2.140625" style="0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2.5">
      <c r="A3" s="23"/>
      <c r="B3" s="130" t="s">
        <v>12</v>
      </c>
      <c r="C3" s="130"/>
      <c r="D3" s="130"/>
      <c r="E3" s="130"/>
      <c r="F3" s="130"/>
      <c r="G3" s="130"/>
      <c r="H3" s="130"/>
      <c r="I3" s="130"/>
      <c r="J3" s="130"/>
      <c r="K3" s="25"/>
    </row>
    <row r="4" spans="1:11" ht="18.75">
      <c r="A4" s="26"/>
      <c r="B4" s="27"/>
      <c r="C4" s="129" t="s">
        <v>13</v>
      </c>
      <c r="D4" s="129"/>
      <c r="E4" s="129"/>
      <c r="F4" s="129"/>
      <c r="G4" s="129"/>
      <c r="H4" s="129"/>
      <c r="I4" s="129"/>
      <c r="J4" s="28"/>
      <c r="K4" s="29"/>
    </row>
    <row r="5" spans="1:11" ht="18.75">
      <c r="A5" s="26"/>
      <c r="B5" s="27" t="s">
        <v>14</v>
      </c>
      <c r="C5" s="129" t="s">
        <v>15</v>
      </c>
      <c r="D5" s="129"/>
      <c r="E5" s="129"/>
      <c r="F5" s="129"/>
      <c r="G5" s="129"/>
      <c r="H5" s="129"/>
      <c r="I5" s="129"/>
      <c r="J5" s="28"/>
      <c r="K5" s="29"/>
    </row>
    <row r="6" spans="1:11" ht="18.75">
      <c r="A6" s="26"/>
      <c r="B6" s="27" t="s">
        <v>16</v>
      </c>
      <c r="C6" s="129" t="s">
        <v>17</v>
      </c>
      <c r="D6" s="129"/>
      <c r="E6" s="129"/>
      <c r="F6" s="129"/>
      <c r="G6" s="129"/>
      <c r="H6" s="129"/>
      <c r="I6" s="129"/>
      <c r="J6" s="28"/>
      <c r="K6" s="29"/>
    </row>
    <row r="7" spans="1:11" ht="18.75">
      <c r="A7" s="26"/>
      <c r="B7" s="27" t="s">
        <v>18</v>
      </c>
      <c r="C7" s="129" t="s">
        <v>19</v>
      </c>
      <c r="D7" s="129"/>
      <c r="E7" s="129"/>
      <c r="F7" s="129"/>
      <c r="G7" s="129"/>
      <c r="H7" s="129"/>
      <c r="I7" s="129"/>
      <c r="J7" s="28"/>
      <c r="K7" s="29"/>
    </row>
    <row r="8" spans="1:11" ht="18.75">
      <c r="A8" s="26"/>
      <c r="B8" s="27" t="s">
        <v>20</v>
      </c>
      <c r="C8" s="129" t="s">
        <v>21</v>
      </c>
      <c r="D8" s="129"/>
      <c r="E8" s="129"/>
      <c r="F8" s="129"/>
      <c r="G8" s="129"/>
      <c r="H8" s="129"/>
      <c r="I8" s="129"/>
      <c r="J8" s="28"/>
      <c r="K8" s="29"/>
    </row>
    <row r="9" spans="1:11" ht="18.75">
      <c r="A9" s="26"/>
      <c r="B9" s="27" t="s">
        <v>22</v>
      </c>
      <c r="C9" s="129" t="s">
        <v>23</v>
      </c>
      <c r="D9" s="129"/>
      <c r="E9" s="129"/>
      <c r="F9" s="129"/>
      <c r="G9" s="129"/>
      <c r="H9" s="129"/>
      <c r="I9" s="129"/>
      <c r="J9" s="28"/>
      <c r="K9" s="29"/>
    </row>
    <row r="10" spans="1:11" ht="18.75">
      <c r="A10" s="26"/>
      <c r="B10" s="27" t="s">
        <v>24</v>
      </c>
      <c r="C10" s="129" t="s">
        <v>25</v>
      </c>
      <c r="D10" s="129"/>
      <c r="E10" s="129"/>
      <c r="F10" s="129"/>
      <c r="G10" s="129"/>
      <c r="H10" s="129"/>
      <c r="I10" s="129"/>
      <c r="J10" s="30"/>
      <c r="K10" s="29"/>
    </row>
    <row r="11" spans="1:11" ht="18.75">
      <c r="A11" s="24"/>
      <c r="B11" s="27" t="s">
        <v>26</v>
      </c>
      <c r="C11" s="129" t="s">
        <v>27</v>
      </c>
      <c r="D11" s="129"/>
      <c r="E11" s="129"/>
      <c r="F11" s="129"/>
      <c r="G11" s="129"/>
      <c r="H11" s="129"/>
      <c r="I11" s="129"/>
      <c r="J11" s="31"/>
      <c r="K11" s="24"/>
    </row>
    <row r="12" spans="1:11" ht="18.75">
      <c r="A12" s="26"/>
      <c r="B12" s="27" t="s">
        <v>28</v>
      </c>
      <c r="C12" s="129" t="s">
        <v>29</v>
      </c>
      <c r="D12" s="129"/>
      <c r="E12" s="129"/>
      <c r="F12" s="129"/>
      <c r="G12" s="129"/>
      <c r="H12" s="129"/>
      <c r="I12" s="129"/>
      <c r="J12" s="28"/>
      <c r="K12" s="29"/>
    </row>
    <row r="13" spans="1:11" ht="18.75">
      <c r="A13" s="26"/>
      <c r="B13" s="27" t="s">
        <v>30</v>
      </c>
      <c r="C13" s="129" t="s">
        <v>31</v>
      </c>
      <c r="D13" s="129"/>
      <c r="E13" s="129"/>
      <c r="F13" s="129"/>
      <c r="G13" s="129"/>
      <c r="H13" s="129"/>
      <c r="I13" s="129"/>
      <c r="J13" s="28"/>
      <c r="K13" s="29"/>
    </row>
    <row r="14" spans="1:11" ht="18.75">
      <c r="A14" s="26"/>
      <c r="B14" s="27" t="s">
        <v>32</v>
      </c>
      <c r="C14" s="129" t="s">
        <v>33</v>
      </c>
      <c r="D14" s="129"/>
      <c r="E14" s="129"/>
      <c r="F14" s="129"/>
      <c r="G14" s="129"/>
      <c r="H14" s="129"/>
      <c r="I14" s="129"/>
      <c r="J14" s="28"/>
      <c r="K14" s="29"/>
    </row>
    <row r="15" spans="1:11" ht="18.75">
      <c r="A15" s="26"/>
      <c r="B15" s="27" t="s">
        <v>34</v>
      </c>
      <c r="C15" s="129" t="s">
        <v>35</v>
      </c>
      <c r="D15" s="129"/>
      <c r="E15" s="129"/>
      <c r="F15" s="129"/>
      <c r="G15" s="129"/>
      <c r="H15" s="129"/>
      <c r="I15" s="129"/>
      <c r="J15" s="28"/>
      <c r="K15" s="29"/>
    </row>
    <row r="16" spans="1:11" ht="18.75">
      <c r="A16" s="26"/>
      <c r="B16" s="27"/>
      <c r="C16" s="129"/>
      <c r="D16" s="129"/>
      <c r="E16" s="129"/>
      <c r="F16" s="129"/>
      <c r="G16" s="129"/>
      <c r="H16" s="129"/>
      <c r="I16" s="129"/>
      <c r="J16" s="28"/>
      <c r="K16" s="29"/>
    </row>
  </sheetData>
  <sheetProtection sheet="1" objects="1" scenarios="1"/>
  <mergeCells count="14">
    <mergeCell ref="B3:J3"/>
    <mergeCell ref="C4:I4"/>
    <mergeCell ref="C5:I5"/>
    <mergeCell ref="C6:I6"/>
    <mergeCell ref="C7:I7"/>
    <mergeCell ref="C8:I8"/>
    <mergeCell ref="C15:I15"/>
    <mergeCell ref="C16:I16"/>
    <mergeCell ref="C9:I9"/>
    <mergeCell ref="C10:I10"/>
    <mergeCell ref="C11:I11"/>
    <mergeCell ref="C12:I12"/>
    <mergeCell ref="C13:I13"/>
    <mergeCell ref="C14:I14"/>
  </mergeCells>
  <printOptions/>
  <pageMargins left="0.1968503937007874" right="0.1968503937007874" top="0.7874015748031497" bottom="0.3937007874015748" header="0.5" footer="0.5"/>
  <pageSetup horizontalDpi="2048" verticalDpi="2048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zoomScalePageLayoutView="0" workbookViewId="0" topLeftCell="A1">
      <pane xSplit="2" ySplit="15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" sqref="C16"/>
    </sheetView>
  </sheetViews>
  <sheetFormatPr defaultColWidth="9.140625" defaultRowHeight="12.75"/>
  <cols>
    <col min="1" max="1" width="69.28125" style="0" customWidth="1"/>
    <col min="2" max="2" width="5.8515625" style="0" customWidth="1"/>
    <col min="3" max="3" width="17.57421875" style="0" customWidth="1"/>
    <col min="4" max="4" width="20.140625" style="0" customWidth="1"/>
    <col min="5" max="5" width="16.140625" style="0" customWidth="1"/>
    <col min="6" max="6" width="15.140625" style="0" customWidth="1"/>
    <col min="7" max="7" width="15.57421875" style="0" customWidth="1"/>
    <col min="8" max="8" width="5.140625" style="0" customWidth="1"/>
    <col min="9" max="43" width="8.8515625" style="0" customWidth="1"/>
  </cols>
  <sheetData>
    <row r="1" spans="1:8" ht="15.75">
      <c r="A1" s="131" t="s">
        <v>13</v>
      </c>
      <c r="B1" s="131"/>
      <c r="C1" s="131"/>
      <c r="D1" s="131"/>
      <c r="E1" s="131"/>
      <c r="F1" s="131"/>
      <c r="G1" s="131"/>
      <c r="H1" s="1"/>
    </row>
    <row r="2" spans="1:8" ht="12.75">
      <c r="A2" s="32"/>
      <c r="B2" s="32"/>
      <c r="C2" s="32"/>
      <c r="D2" s="32"/>
      <c r="E2" s="32"/>
      <c r="F2" s="32"/>
      <c r="G2" s="32"/>
      <c r="H2" s="1"/>
    </row>
    <row r="3" spans="1:8" ht="12.75" hidden="1">
      <c r="A3" s="32"/>
      <c r="B3" s="32"/>
      <c r="C3" s="32"/>
      <c r="D3" s="32"/>
      <c r="E3" s="32"/>
      <c r="F3" s="32"/>
      <c r="G3" s="32"/>
      <c r="H3" s="1"/>
    </row>
    <row r="4" spans="1:8" ht="12.75" hidden="1">
      <c r="A4" s="32"/>
      <c r="B4" s="32"/>
      <c r="C4" s="32"/>
      <c r="D4" s="32"/>
      <c r="E4" s="32"/>
      <c r="F4" s="32"/>
      <c r="G4" s="32"/>
      <c r="H4" s="1"/>
    </row>
    <row r="5" spans="1:8" ht="12.75" hidden="1">
      <c r="A5" s="32"/>
      <c r="B5" s="32"/>
      <c r="C5" s="32"/>
      <c r="D5" s="32"/>
      <c r="E5" s="32"/>
      <c r="F5" s="32"/>
      <c r="G5" s="32"/>
      <c r="H5" s="1"/>
    </row>
    <row r="6" spans="1:8" ht="12.75" hidden="1">
      <c r="A6" s="32"/>
      <c r="B6" s="32"/>
      <c r="C6" s="32"/>
      <c r="D6" s="32"/>
      <c r="E6" s="32"/>
      <c r="F6" s="32"/>
      <c r="G6" s="32"/>
      <c r="H6" s="1"/>
    </row>
    <row r="7" spans="1:8" ht="12.75" hidden="1">
      <c r="A7" s="32"/>
      <c r="B7" s="32"/>
      <c r="C7" s="32"/>
      <c r="D7" s="32"/>
      <c r="E7" s="32"/>
      <c r="F7" s="32"/>
      <c r="G7" s="32"/>
      <c r="H7" s="1"/>
    </row>
    <row r="8" spans="1:8" ht="12.75" hidden="1">
      <c r="A8" s="32"/>
      <c r="B8" s="32"/>
      <c r="C8" s="32"/>
      <c r="D8" s="32"/>
      <c r="E8" s="32"/>
      <c r="F8" s="32"/>
      <c r="G8" s="32"/>
      <c r="H8" s="1"/>
    </row>
    <row r="9" spans="1:8" ht="12.75" hidden="1">
      <c r="A9" s="32"/>
      <c r="B9" s="32"/>
      <c r="C9" s="32"/>
      <c r="D9" s="32"/>
      <c r="E9" s="32"/>
      <c r="F9" s="32"/>
      <c r="G9" s="32"/>
      <c r="H9" s="1"/>
    </row>
    <row r="10" spans="1:8" ht="12.75" hidden="1">
      <c r="A10" s="32"/>
      <c r="B10" s="32"/>
      <c r="C10" s="32"/>
      <c r="D10" s="32"/>
      <c r="E10" s="32"/>
      <c r="F10" s="32"/>
      <c r="G10" s="32"/>
      <c r="H10" s="1"/>
    </row>
    <row r="11" spans="1:8" ht="15.75">
      <c r="A11" s="33" t="s">
        <v>5</v>
      </c>
      <c r="B11" s="32"/>
      <c r="C11" s="32"/>
      <c r="D11" s="32"/>
      <c r="E11" s="32"/>
      <c r="F11" s="32"/>
      <c r="G11" s="32"/>
      <c r="H11" s="1"/>
    </row>
    <row r="12" spans="1:8" ht="12.75" hidden="1">
      <c r="A12" s="34"/>
      <c r="B12" s="32"/>
      <c r="C12" s="32"/>
      <c r="D12" s="32"/>
      <c r="E12" s="32"/>
      <c r="F12" s="32"/>
      <c r="G12" s="32"/>
      <c r="H12" s="1"/>
    </row>
    <row r="13" spans="1:8" ht="12.75">
      <c r="A13" s="132" t="str">
        <f>"ПОКАЗАТЕЛЬ"</f>
        <v>ПОКАЗАТЕЛЬ</v>
      </c>
      <c r="B13" s="132" t="str">
        <f>"Код строки"</f>
        <v>Код строки</v>
      </c>
      <c r="C13" s="132" t="s">
        <v>36</v>
      </c>
      <c r="D13" s="132" t="s">
        <v>37</v>
      </c>
      <c r="E13" s="132"/>
      <c r="F13" s="132" t="s">
        <v>38</v>
      </c>
      <c r="G13" s="132"/>
      <c r="H13" s="36"/>
    </row>
    <row r="14" spans="1:8" ht="12.75">
      <c r="A14" s="132"/>
      <c r="B14" s="132"/>
      <c r="C14" s="132"/>
      <c r="D14" s="35" t="s">
        <v>39</v>
      </c>
      <c r="E14" s="35" t="s">
        <v>40</v>
      </c>
      <c r="F14" s="35" t="s">
        <v>41</v>
      </c>
      <c r="G14" s="35" t="s">
        <v>42</v>
      </c>
      <c r="H14" s="36"/>
    </row>
    <row r="15" spans="1:8" ht="12.75">
      <c r="A15" s="37" t="str">
        <f>"1"</f>
        <v>1</v>
      </c>
      <c r="B15" s="37" t="str">
        <f>"2"</f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6"/>
    </row>
    <row r="16" spans="1:8" ht="31.5">
      <c r="A16" s="38" t="s">
        <v>43</v>
      </c>
      <c r="B16" s="39">
        <v>1</v>
      </c>
      <c r="C16" s="35" t="s">
        <v>44</v>
      </c>
      <c r="D16" s="35" t="s">
        <v>45</v>
      </c>
      <c r="E16" s="35" t="s">
        <v>46</v>
      </c>
      <c r="F16" s="35" t="s">
        <v>47</v>
      </c>
      <c r="G16" s="35" t="s">
        <v>48</v>
      </c>
      <c r="H16" s="1"/>
    </row>
    <row r="17" spans="1:8" ht="31.5">
      <c r="A17" s="38" t="s">
        <v>49</v>
      </c>
      <c r="B17" s="39">
        <v>2</v>
      </c>
      <c r="C17" s="35" t="s">
        <v>50</v>
      </c>
      <c r="D17" s="35" t="s">
        <v>51</v>
      </c>
      <c r="E17" s="35" t="s">
        <v>52</v>
      </c>
      <c r="F17" s="35" t="s">
        <v>53</v>
      </c>
      <c r="G17" s="35" t="s">
        <v>53</v>
      </c>
      <c r="H17" s="1"/>
    </row>
    <row r="18" spans="1:8" ht="36">
      <c r="A18" s="38" t="s">
        <v>54</v>
      </c>
      <c r="B18" s="39">
        <v>3</v>
      </c>
      <c r="C18" s="35" t="s">
        <v>55</v>
      </c>
      <c r="D18" s="35" t="s">
        <v>56</v>
      </c>
      <c r="E18" s="35" t="s">
        <v>57</v>
      </c>
      <c r="F18" s="35" t="s">
        <v>58</v>
      </c>
      <c r="G18" s="35" t="s">
        <v>59</v>
      </c>
      <c r="H18" s="1"/>
    </row>
    <row r="19" spans="1:8" ht="36">
      <c r="A19" s="38" t="s">
        <v>60</v>
      </c>
      <c r="B19" s="39">
        <v>4</v>
      </c>
      <c r="C19" s="35" t="s">
        <v>61</v>
      </c>
      <c r="D19" s="35" t="s">
        <v>56</v>
      </c>
      <c r="E19" s="35" t="s">
        <v>62</v>
      </c>
      <c r="F19" s="35" t="s">
        <v>63</v>
      </c>
      <c r="G19" s="35" t="s">
        <v>64</v>
      </c>
      <c r="H19" s="1"/>
    </row>
    <row r="20" spans="1:8" ht="36">
      <c r="A20" s="38" t="s">
        <v>60</v>
      </c>
      <c r="B20" s="39">
        <v>5</v>
      </c>
      <c r="C20" s="35" t="s">
        <v>65</v>
      </c>
      <c r="D20" s="35" t="s">
        <v>56</v>
      </c>
      <c r="E20" s="35" t="s">
        <v>66</v>
      </c>
      <c r="F20" s="35" t="s">
        <v>67</v>
      </c>
      <c r="G20" s="35" t="s">
        <v>68</v>
      </c>
      <c r="H20" s="1"/>
    </row>
    <row r="21" spans="1:8" ht="36">
      <c r="A21" s="38" t="s">
        <v>69</v>
      </c>
      <c r="B21" s="39">
        <v>6</v>
      </c>
      <c r="C21" s="35" t="s">
        <v>70</v>
      </c>
      <c r="D21" s="35" t="s">
        <v>71</v>
      </c>
      <c r="E21" s="35" t="s">
        <v>72</v>
      </c>
      <c r="F21" s="35" t="s">
        <v>73</v>
      </c>
      <c r="G21" s="35" t="s">
        <v>74</v>
      </c>
      <c r="H21" s="1"/>
    </row>
    <row r="22" spans="1:8" ht="36">
      <c r="A22" s="38" t="s">
        <v>75</v>
      </c>
      <c r="B22" s="39">
        <v>7</v>
      </c>
      <c r="C22" s="35" t="s">
        <v>76</v>
      </c>
      <c r="D22" s="35" t="s">
        <v>71</v>
      </c>
      <c r="E22" s="35" t="s">
        <v>72</v>
      </c>
      <c r="F22" s="35" t="s">
        <v>73</v>
      </c>
      <c r="G22" s="35" t="s">
        <v>74</v>
      </c>
      <c r="H22" s="1"/>
    </row>
    <row r="23" spans="1:8" ht="36">
      <c r="A23" s="38" t="s">
        <v>75</v>
      </c>
      <c r="B23" s="39">
        <v>8</v>
      </c>
      <c r="C23" s="35" t="s">
        <v>77</v>
      </c>
      <c r="D23" s="35" t="s">
        <v>71</v>
      </c>
      <c r="E23" s="35" t="s">
        <v>72</v>
      </c>
      <c r="F23" s="35" t="s">
        <v>78</v>
      </c>
      <c r="G23" s="35" t="s">
        <v>74</v>
      </c>
      <c r="H23" s="1"/>
    </row>
  </sheetData>
  <sheetProtection sheet="1" objects="1" scenarios="1"/>
  <mergeCells count="6">
    <mergeCell ref="A1:G1"/>
    <mergeCell ref="A13:A14"/>
    <mergeCell ref="B13:B14"/>
    <mergeCell ref="C13:C14"/>
    <mergeCell ref="D13:E13"/>
    <mergeCell ref="F13:G13"/>
  </mergeCells>
  <printOptions/>
  <pageMargins left="0.1968503937007874" right="0.1968503937007874" top="0.3937007874015748" bottom="0.3937007874015748" header="0.5" footer="0.5"/>
  <pageSetup horizontalDpi="2048" verticalDpi="2048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zoomScale="90" zoomScaleNormal="90"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5" sqref="C15"/>
    </sheetView>
  </sheetViews>
  <sheetFormatPr defaultColWidth="9.140625" defaultRowHeight="12.75"/>
  <cols>
    <col min="1" max="1" width="96.57421875" style="0" customWidth="1"/>
    <col min="2" max="2" width="6.8515625" style="0" customWidth="1"/>
    <col min="3" max="4" width="21.00390625" style="0" customWidth="1"/>
    <col min="5" max="5" width="3.140625" style="0" customWidth="1"/>
    <col min="6" max="42" width="8.8515625" style="0" customWidth="1"/>
  </cols>
  <sheetData>
    <row r="1" spans="1:4" ht="18.75">
      <c r="A1" s="133" t="s">
        <v>79</v>
      </c>
      <c r="B1" s="133"/>
      <c r="C1" s="133"/>
      <c r="D1" s="133"/>
    </row>
    <row r="2" spans="1:4" ht="12.75">
      <c r="A2" s="32"/>
      <c r="B2" s="32"/>
      <c r="C2" s="32"/>
      <c r="D2" s="32"/>
    </row>
    <row r="3" spans="1:4" ht="12.75" hidden="1">
      <c r="A3" s="32"/>
      <c r="B3" s="32"/>
      <c r="C3" s="32"/>
      <c r="D3" s="32"/>
    </row>
    <row r="4" spans="1:4" ht="12.75" hidden="1">
      <c r="A4" s="32"/>
      <c r="B4" s="32"/>
      <c r="C4" s="32"/>
      <c r="D4" s="32"/>
    </row>
    <row r="5" spans="1:4" ht="12.75" hidden="1">
      <c r="A5" s="32"/>
      <c r="B5" s="32"/>
      <c r="C5" s="32"/>
      <c r="D5" s="32"/>
    </row>
    <row r="6" spans="1:4" ht="12.75" hidden="1">
      <c r="A6" s="32"/>
      <c r="B6" s="32"/>
      <c r="C6" s="32"/>
      <c r="D6" s="32"/>
    </row>
    <row r="7" spans="1:4" ht="12.75" hidden="1">
      <c r="A7" s="32"/>
      <c r="B7" s="32"/>
      <c r="C7" s="32"/>
      <c r="D7" s="32"/>
    </row>
    <row r="8" spans="1:4" ht="12.75" hidden="1">
      <c r="A8" s="32"/>
      <c r="B8" s="32"/>
      <c r="C8" s="32"/>
      <c r="D8" s="32"/>
    </row>
    <row r="9" spans="1:4" ht="12.75">
      <c r="A9" s="32" t="s">
        <v>80</v>
      </c>
      <c r="B9" s="32"/>
      <c r="C9" s="32"/>
      <c r="D9" s="32"/>
    </row>
    <row r="10" spans="1:4" ht="12.75" hidden="1">
      <c r="A10" s="32"/>
      <c r="B10" s="41"/>
      <c r="C10" s="32"/>
      <c r="D10" s="32"/>
    </row>
    <row r="11" spans="1:4" ht="15.75">
      <c r="A11" s="33" t="s">
        <v>5</v>
      </c>
      <c r="B11" s="32"/>
      <c r="C11" s="32"/>
      <c r="D11" s="32"/>
    </row>
    <row r="12" spans="1:4" ht="12.75" hidden="1">
      <c r="A12" s="34"/>
      <c r="B12" s="32"/>
      <c r="C12" s="32"/>
      <c r="D12" s="32"/>
    </row>
    <row r="13" spans="1:4" ht="24">
      <c r="A13" s="35" t="str">
        <f>"ПОКАЗАТЕЛЬ"</f>
        <v>ПОКАЗАТЕЛЬ</v>
      </c>
      <c r="B13" s="35" t="str">
        <f>"Код строки"</f>
        <v>Код строки</v>
      </c>
      <c r="C13" s="35" t="s">
        <v>81</v>
      </c>
      <c r="D13" s="35" t="s">
        <v>82</v>
      </c>
    </row>
    <row r="14" spans="1:4" ht="12.75">
      <c r="A14" s="37" t="str">
        <f>"1"</f>
        <v>1</v>
      </c>
      <c r="B14" s="37" t="str">
        <f>"2"</f>
        <v>2</v>
      </c>
      <c r="C14" s="37">
        <v>3</v>
      </c>
      <c r="D14" s="37">
        <v>4</v>
      </c>
    </row>
    <row r="15" spans="1:4" ht="12.75">
      <c r="A15" s="42" t="s">
        <v>83</v>
      </c>
      <c r="B15" s="35">
        <v>101</v>
      </c>
      <c r="C15" s="43">
        <v>225.5042</v>
      </c>
      <c r="D15" s="44">
        <v>110.60000000000001</v>
      </c>
    </row>
    <row r="16" spans="1:4" ht="12.75">
      <c r="A16" s="42" t="s">
        <v>84</v>
      </c>
      <c r="B16" s="35">
        <v>102</v>
      </c>
      <c r="C16" s="44">
        <v>103.60000000000001</v>
      </c>
      <c r="D16" s="45" t="s">
        <v>85</v>
      </c>
    </row>
    <row r="17" spans="1:4" ht="12.75">
      <c r="A17" s="42" t="s">
        <v>86</v>
      </c>
      <c r="B17" s="35">
        <v>103</v>
      </c>
      <c r="C17" s="44">
        <v>95.4</v>
      </c>
      <c r="D17" s="45" t="s">
        <v>85</v>
      </c>
    </row>
    <row r="18" spans="1:4" ht="12.75">
      <c r="A18" s="42" t="s">
        <v>87</v>
      </c>
      <c r="B18" s="35">
        <v>104</v>
      </c>
      <c r="C18" s="44">
        <v>104.9</v>
      </c>
      <c r="D18" s="45" t="s">
        <v>85</v>
      </c>
    </row>
    <row r="19" spans="1:4" ht="24">
      <c r="A19" s="42" t="s">
        <v>88</v>
      </c>
      <c r="B19" s="35">
        <v>105</v>
      </c>
      <c r="C19" s="43">
        <v>20.576</v>
      </c>
      <c r="D19" s="44">
        <v>101.3047117326</v>
      </c>
    </row>
    <row r="20" spans="1:4" ht="12.75">
      <c r="A20" s="42" t="s">
        <v>89</v>
      </c>
      <c r="B20" s="35">
        <v>106</v>
      </c>
      <c r="C20" s="44">
        <v>97.9</v>
      </c>
      <c r="D20" s="45" t="s">
        <v>85</v>
      </c>
    </row>
    <row r="21" spans="1:4" ht="24">
      <c r="A21" s="42" t="s">
        <v>90</v>
      </c>
      <c r="B21" s="35">
        <v>107</v>
      </c>
      <c r="C21" s="43">
        <v>42.79</v>
      </c>
      <c r="D21" s="44">
        <v>99.604283054</v>
      </c>
    </row>
    <row r="22" spans="1:4" ht="12.75">
      <c r="A22" s="42" t="s">
        <v>91</v>
      </c>
      <c r="B22" s="35">
        <v>108</v>
      </c>
      <c r="C22" s="44">
        <v>95.7</v>
      </c>
      <c r="D22" s="45" t="s">
        <v>85</v>
      </c>
    </row>
    <row r="23" spans="1:4" ht="36">
      <c r="A23" s="42" t="s">
        <v>92</v>
      </c>
      <c r="B23" s="35">
        <v>109</v>
      </c>
      <c r="C23" s="43">
        <v>24.388</v>
      </c>
      <c r="D23" s="44">
        <v>142.4033633073</v>
      </c>
    </row>
    <row r="24" spans="1:4" ht="24">
      <c r="A24" s="42" t="s">
        <v>93</v>
      </c>
      <c r="B24" s="35">
        <v>110</v>
      </c>
      <c r="C24" s="44">
        <v>83</v>
      </c>
      <c r="D24" s="45" t="s">
        <v>85</v>
      </c>
    </row>
    <row r="25" spans="1:4" ht="12.75">
      <c r="A25" s="42" t="s">
        <v>94</v>
      </c>
      <c r="B25" s="35">
        <v>111</v>
      </c>
      <c r="C25" s="43">
        <v>24.609</v>
      </c>
      <c r="D25" s="44">
        <v>107.0058875197</v>
      </c>
    </row>
    <row r="26" spans="1:4" ht="12.75">
      <c r="A26" s="42" t="s">
        <v>95</v>
      </c>
      <c r="B26" s="35">
        <v>112</v>
      </c>
      <c r="C26" s="43">
        <v>17.789</v>
      </c>
      <c r="D26" s="44">
        <v>104.2120679555</v>
      </c>
    </row>
    <row r="27" spans="1:4" ht="12.75">
      <c r="A27" s="42" t="s">
        <v>96</v>
      </c>
      <c r="B27" s="35">
        <v>113</v>
      </c>
      <c r="C27" s="44">
        <v>107.5</v>
      </c>
      <c r="D27" s="45" t="s">
        <v>85</v>
      </c>
    </row>
    <row r="28" spans="1:4" ht="12.75">
      <c r="A28" s="42" t="s">
        <v>97</v>
      </c>
      <c r="B28" s="35">
        <v>114</v>
      </c>
      <c r="C28" s="43">
        <v>127.3528</v>
      </c>
      <c r="D28" s="44">
        <v>109.6367131576</v>
      </c>
    </row>
    <row r="29" spans="1:4" ht="12.75">
      <c r="A29" s="42" t="s">
        <v>98</v>
      </c>
      <c r="B29" s="35">
        <v>115</v>
      </c>
      <c r="C29" s="43">
        <v>46.425200000000004</v>
      </c>
      <c r="D29" s="44">
        <v>107.8439434591</v>
      </c>
    </row>
    <row r="30" spans="1:4" ht="12.75">
      <c r="A30" s="42" t="s">
        <v>99</v>
      </c>
      <c r="B30" s="35">
        <v>116</v>
      </c>
      <c r="C30" s="43">
        <v>811.5</v>
      </c>
      <c r="D30" s="44">
        <v>97.8536114796</v>
      </c>
    </row>
    <row r="31" spans="1:4" ht="12.75">
      <c r="A31" s="46" t="s">
        <v>100</v>
      </c>
      <c r="B31" s="35"/>
      <c r="C31" s="43"/>
      <c r="D31" s="44"/>
    </row>
    <row r="32" spans="1:4" ht="12.75">
      <c r="A32" s="47" t="s">
        <v>101</v>
      </c>
      <c r="B32" s="35">
        <v>117</v>
      </c>
      <c r="C32" s="43">
        <v>277.6</v>
      </c>
      <c r="D32" s="44">
        <v>89.4329896907</v>
      </c>
    </row>
    <row r="33" spans="1:4" ht="12.75">
      <c r="A33" s="47" t="s">
        <v>102</v>
      </c>
      <c r="B33" s="35">
        <v>118</v>
      </c>
      <c r="C33" s="43">
        <v>533.9</v>
      </c>
      <c r="D33" s="44">
        <v>102.89073039120001</v>
      </c>
    </row>
    <row r="34" spans="1:4" ht="12.75">
      <c r="A34" s="42" t="s">
        <v>103</v>
      </c>
      <c r="B34" s="35">
        <v>119</v>
      </c>
      <c r="C34" s="43">
        <v>31.84</v>
      </c>
      <c r="D34" s="44">
        <v>102.4123512383</v>
      </c>
    </row>
    <row r="35" spans="1:4" ht="12.75">
      <c r="A35" s="42" t="s">
        <v>104</v>
      </c>
      <c r="B35" s="35">
        <v>120</v>
      </c>
      <c r="C35" s="43">
        <v>25838.16</v>
      </c>
      <c r="D35" s="44">
        <v>100.21418428780001</v>
      </c>
    </row>
    <row r="36" spans="1:4" ht="12.75">
      <c r="A36" s="46" t="s">
        <v>100</v>
      </c>
      <c r="B36" s="35"/>
      <c r="C36" s="43"/>
      <c r="D36" s="44"/>
    </row>
    <row r="37" spans="1:4" ht="12.75">
      <c r="A37" s="47" t="s">
        <v>105</v>
      </c>
      <c r="B37" s="35">
        <v>121</v>
      </c>
      <c r="C37" s="43">
        <v>8838.784</v>
      </c>
      <c r="D37" s="44">
        <v>91.590427525</v>
      </c>
    </row>
    <row r="38" spans="1:4" ht="12.75">
      <c r="A38" s="47" t="s">
        <v>106</v>
      </c>
      <c r="B38" s="35">
        <v>122</v>
      </c>
      <c r="C38" s="43">
        <v>16999.376</v>
      </c>
      <c r="D38" s="44">
        <v>105.3728161999</v>
      </c>
    </row>
    <row r="39" spans="1:4" ht="12.75">
      <c r="A39" s="42" t="s">
        <v>107</v>
      </c>
      <c r="B39" s="35">
        <v>123</v>
      </c>
      <c r="C39" s="43">
        <v>52.95</v>
      </c>
      <c r="D39" s="44">
        <v>78.32840236690001</v>
      </c>
    </row>
    <row r="40" spans="1:4" ht="12.75">
      <c r="A40" s="42" t="s">
        <v>108</v>
      </c>
      <c r="B40" s="35">
        <v>124</v>
      </c>
      <c r="C40" s="48" t="s">
        <v>109</v>
      </c>
      <c r="D40" s="44">
        <v>34.7581264397</v>
      </c>
    </row>
    <row r="41" spans="1:4" ht="12.75">
      <c r="A41" s="42" t="s">
        <v>110</v>
      </c>
      <c r="B41" s="35">
        <v>125</v>
      </c>
      <c r="C41" s="43">
        <v>5.541</v>
      </c>
      <c r="D41" s="44">
        <v>68.06289153670001</v>
      </c>
    </row>
    <row r="42" spans="1:4" ht="12.75">
      <c r="A42" s="42" t="s">
        <v>111</v>
      </c>
      <c r="B42" s="35">
        <v>126</v>
      </c>
      <c r="C42" s="44">
        <v>67.9</v>
      </c>
      <c r="D42" s="45" t="s">
        <v>85</v>
      </c>
    </row>
    <row r="43" spans="1:4" ht="12.75">
      <c r="A43" s="42" t="s">
        <v>112</v>
      </c>
      <c r="B43" s="35">
        <v>127</v>
      </c>
      <c r="C43" s="43">
        <v>44.408</v>
      </c>
      <c r="D43" s="44">
        <v>99.5226462876</v>
      </c>
    </row>
    <row r="44" spans="1:4" ht="12.75">
      <c r="A44" s="49" t="s">
        <v>113</v>
      </c>
      <c r="B44" s="35">
        <v>128</v>
      </c>
      <c r="C44" s="43">
        <v>7.331</v>
      </c>
      <c r="D44" s="44">
        <v>139.6646980377</v>
      </c>
    </row>
    <row r="45" spans="1:4" ht="12.75">
      <c r="A45" s="42" t="s">
        <v>114</v>
      </c>
      <c r="B45" s="35">
        <v>129</v>
      </c>
      <c r="C45" s="43">
        <v>35.61</v>
      </c>
      <c r="D45" s="44">
        <v>93.582466099</v>
      </c>
    </row>
    <row r="46" spans="1:4" ht="12.75">
      <c r="A46" s="49" t="s">
        <v>113</v>
      </c>
      <c r="B46" s="35">
        <v>130</v>
      </c>
      <c r="C46" s="43">
        <v>5.854</v>
      </c>
      <c r="D46" s="44">
        <v>155.6087187666</v>
      </c>
    </row>
    <row r="47" spans="1:4" ht="12.75">
      <c r="A47" s="42" t="s">
        <v>115</v>
      </c>
      <c r="B47" s="35">
        <v>131</v>
      </c>
      <c r="C47" s="44">
        <v>100.3</v>
      </c>
      <c r="D47" s="45" t="s">
        <v>85</v>
      </c>
    </row>
    <row r="48" spans="1:4" ht="12.75">
      <c r="A48" s="42" t="s">
        <v>116</v>
      </c>
      <c r="B48" s="35">
        <v>132</v>
      </c>
      <c r="C48" s="44">
        <v>107.10000000000001</v>
      </c>
      <c r="D48" s="45" t="s">
        <v>85</v>
      </c>
    </row>
    <row r="49" spans="1:4" ht="24">
      <c r="A49" s="42" t="s">
        <v>117</v>
      </c>
      <c r="B49" s="35">
        <v>133</v>
      </c>
      <c r="C49" s="50" t="s">
        <v>109</v>
      </c>
      <c r="D49" s="51"/>
    </row>
    <row r="50" spans="1:4" ht="12.75">
      <c r="A50" s="42" t="s">
        <v>118</v>
      </c>
      <c r="B50" s="35">
        <v>134</v>
      </c>
      <c r="C50" s="43">
        <v>67.19</v>
      </c>
      <c r="D50" s="44">
        <v>248.39186691310002</v>
      </c>
    </row>
    <row r="51" spans="1:4" ht="24">
      <c r="A51" s="42" t="s">
        <v>119</v>
      </c>
      <c r="B51" s="35">
        <v>135</v>
      </c>
      <c r="C51" s="43">
        <v>27103</v>
      </c>
      <c r="D51" s="44">
        <v>111.9103164936</v>
      </c>
    </row>
    <row r="52" spans="1:4" ht="12.75">
      <c r="A52" s="42" t="s">
        <v>120</v>
      </c>
      <c r="B52" s="35">
        <v>136</v>
      </c>
      <c r="C52" s="44">
        <v>103.2</v>
      </c>
      <c r="D52" s="45" t="s">
        <v>85</v>
      </c>
    </row>
    <row r="53" spans="1:4" ht="12.75">
      <c r="A53" s="42" t="s">
        <v>121</v>
      </c>
      <c r="B53" s="35">
        <v>137</v>
      </c>
      <c r="C53" s="43">
        <v>525.9</v>
      </c>
      <c r="D53" s="44">
        <v>104.9</v>
      </c>
    </row>
    <row r="54" spans="1:4" ht="12.75">
      <c r="A54" s="46" t="s">
        <v>100</v>
      </c>
      <c r="B54" s="35"/>
      <c r="C54" s="43"/>
      <c r="D54" s="44"/>
    </row>
    <row r="55" spans="1:4" ht="12.75">
      <c r="A55" s="47" t="s">
        <v>122</v>
      </c>
      <c r="B55" s="35">
        <v>138</v>
      </c>
      <c r="C55" s="43">
        <v>486.3</v>
      </c>
      <c r="D55" s="44">
        <v>104.13276231260001</v>
      </c>
    </row>
    <row r="56" spans="1:4" ht="12.75">
      <c r="A56" s="47" t="s">
        <v>123</v>
      </c>
      <c r="B56" s="35">
        <v>139</v>
      </c>
      <c r="C56" s="43">
        <v>56</v>
      </c>
      <c r="D56" s="44">
        <v>100</v>
      </c>
    </row>
    <row r="57" spans="1:4" ht="24">
      <c r="A57" s="42" t="s">
        <v>124</v>
      </c>
      <c r="B57" s="35">
        <v>140</v>
      </c>
      <c r="C57" s="52">
        <v>15549</v>
      </c>
      <c r="D57" s="44">
        <v>103.4</v>
      </c>
    </row>
    <row r="58" spans="1:4" ht="24">
      <c r="A58" s="42" t="s">
        <v>125</v>
      </c>
      <c r="B58" s="35">
        <v>141</v>
      </c>
      <c r="C58" s="52">
        <v>26214</v>
      </c>
      <c r="D58" s="44">
        <v>84.9</v>
      </c>
    </row>
    <row r="59" spans="1:4" ht="12.75">
      <c r="A59" s="49" t="s">
        <v>126</v>
      </c>
      <c r="B59" s="35">
        <v>142</v>
      </c>
      <c r="C59" s="52">
        <v>24794</v>
      </c>
      <c r="D59" s="44">
        <v>85</v>
      </c>
    </row>
    <row r="60" spans="1:4" ht="12.75">
      <c r="A60" s="42" t="s">
        <v>127</v>
      </c>
      <c r="B60" s="35">
        <v>143</v>
      </c>
      <c r="C60" s="52">
        <v>412</v>
      </c>
      <c r="D60" s="45" t="s">
        <v>85</v>
      </c>
    </row>
    <row r="61" spans="1:4" ht="12.75">
      <c r="A61" s="46" t="s">
        <v>128</v>
      </c>
      <c r="B61" s="35"/>
      <c r="C61" s="43"/>
      <c r="D61" s="44"/>
    </row>
    <row r="62" spans="1:4" ht="24">
      <c r="A62" s="49" t="s">
        <v>129</v>
      </c>
      <c r="B62" s="35">
        <v>144</v>
      </c>
      <c r="C62" s="52">
        <v>412</v>
      </c>
      <c r="D62" s="45" t="s">
        <v>85</v>
      </c>
    </row>
    <row r="63" spans="1:4" ht="12.75">
      <c r="A63" s="42" t="s">
        <v>130</v>
      </c>
      <c r="B63" s="35">
        <v>145</v>
      </c>
      <c r="C63" s="43">
        <v>1095.2</v>
      </c>
      <c r="D63" s="44">
        <v>99.6179734401</v>
      </c>
    </row>
    <row r="64" spans="1:4" ht="24">
      <c r="A64" s="42" t="s">
        <v>131</v>
      </c>
      <c r="B64" s="35">
        <v>146</v>
      </c>
      <c r="C64" s="44">
        <v>66.8</v>
      </c>
      <c r="D64" s="45" t="s">
        <v>85</v>
      </c>
    </row>
    <row r="65" spans="1:4" ht="12.75" hidden="1">
      <c r="A65" s="42" t="s">
        <v>132</v>
      </c>
      <c r="B65" s="35">
        <v>-101</v>
      </c>
      <c r="C65" s="43">
        <v>431.90000000000003</v>
      </c>
      <c r="D65" s="43"/>
    </row>
    <row r="66" spans="1:4" ht="15.75">
      <c r="A66" s="125" t="s">
        <v>133</v>
      </c>
      <c r="B66" s="125"/>
      <c r="C66" s="134"/>
      <c r="D66" s="53"/>
    </row>
    <row r="67" spans="1:4" ht="12.75">
      <c r="A67" s="54" t="s">
        <v>134</v>
      </c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</sheetData>
  <sheetProtection sheet="1" objects="1" scenarios="1"/>
  <mergeCells count="2">
    <mergeCell ref="A1:D1"/>
    <mergeCell ref="A66:C66"/>
  </mergeCells>
  <printOptions/>
  <pageMargins left="0.3937007874015748" right="0.3937007874015748" top="0.3937007874015748" bottom="0.3937007874015748" header="0.5" footer="0.5"/>
  <pageSetup horizontalDpi="2048" verticalDpi="2048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zoomScale="90" zoomScaleNormal="90"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5" sqref="C15"/>
    </sheetView>
  </sheetViews>
  <sheetFormatPr defaultColWidth="9.140625" defaultRowHeight="12.75"/>
  <cols>
    <col min="1" max="1" width="96.57421875" style="0" customWidth="1"/>
    <col min="2" max="2" width="6.8515625" style="0" customWidth="1"/>
    <col min="3" max="4" width="21.00390625" style="0" customWidth="1"/>
    <col min="5" max="5" width="2.421875" style="0" customWidth="1"/>
    <col min="6" max="42" width="8.8515625" style="0" customWidth="1"/>
  </cols>
  <sheetData>
    <row r="1" spans="1:4" ht="18.75">
      <c r="A1" s="133" t="s">
        <v>135</v>
      </c>
      <c r="B1" s="133"/>
      <c r="C1" s="133"/>
      <c r="D1" s="133"/>
    </row>
    <row r="2" spans="1:4" ht="12.75" hidden="1">
      <c r="A2" s="32"/>
      <c r="B2" s="32"/>
      <c r="C2" s="32"/>
      <c r="D2" s="32"/>
    </row>
    <row r="3" spans="1:4" ht="12.75" hidden="1">
      <c r="A3" s="32"/>
      <c r="B3" s="32"/>
      <c r="C3" s="32"/>
      <c r="D3" s="32"/>
    </row>
    <row r="4" spans="1:4" ht="12.75" hidden="1">
      <c r="A4" s="32"/>
      <c r="B4" s="32"/>
      <c r="C4" s="32"/>
      <c r="D4" s="32"/>
    </row>
    <row r="5" spans="1:4" ht="12.75" hidden="1">
      <c r="A5" s="32"/>
      <c r="B5" s="32"/>
      <c r="C5" s="32"/>
      <c r="D5" s="32"/>
    </row>
    <row r="6" spans="1:4" ht="12.75" hidden="1">
      <c r="A6" s="32"/>
      <c r="B6" s="32"/>
      <c r="C6" s="32"/>
      <c r="D6" s="32"/>
    </row>
    <row r="7" spans="1:4" ht="12.75" hidden="1">
      <c r="A7" s="32"/>
      <c r="B7" s="32"/>
      <c r="C7" s="32"/>
      <c r="D7" s="32"/>
    </row>
    <row r="8" spans="1:4" ht="12.75" hidden="1">
      <c r="A8" s="32"/>
      <c r="B8" s="32"/>
      <c r="C8" s="32"/>
      <c r="D8" s="32"/>
    </row>
    <row r="9" spans="1:4" ht="12.75" hidden="1">
      <c r="A9" s="32"/>
      <c r="B9" s="32"/>
      <c r="C9" s="32"/>
      <c r="D9" s="32"/>
    </row>
    <row r="10" spans="1:4" ht="12.75" hidden="1">
      <c r="A10" s="32"/>
      <c r="B10" s="32"/>
      <c r="C10" s="32"/>
      <c r="D10" s="32"/>
    </row>
    <row r="11" spans="1:4" ht="15.75">
      <c r="A11" s="33" t="s">
        <v>5</v>
      </c>
      <c r="B11" s="32"/>
      <c r="C11" s="32"/>
      <c r="D11" s="32"/>
    </row>
    <row r="12" spans="1:4" ht="12.75" hidden="1">
      <c r="A12" s="34"/>
      <c r="B12" s="32"/>
      <c r="C12" s="32"/>
      <c r="D12" s="32"/>
    </row>
    <row r="13" spans="1:4" ht="24">
      <c r="A13" s="35" t="str">
        <f>"ПОКАЗАТЕЛЬ"</f>
        <v>ПОКАЗАТЕЛЬ</v>
      </c>
      <c r="B13" s="35" t="str">
        <f>"Код строки"</f>
        <v>Код строки</v>
      </c>
      <c r="C13" s="35" t="s">
        <v>81</v>
      </c>
      <c r="D13" s="35" t="s">
        <v>82</v>
      </c>
    </row>
    <row r="14" spans="1:4" ht="12.75">
      <c r="A14" s="37" t="str">
        <f>"1"</f>
        <v>1</v>
      </c>
      <c r="B14" s="37" t="str">
        <f>"2"</f>
        <v>2</v>
      </c>
      <c r="C14" s="37">
        <v>3</v>
      </c>
      <c r="D14" s="37">
        <v>4</v>
      </c>
    </row>
    <row r="15" spans="1:4" ht="12.75">
      <c r="A15" s="42" t="s">
        <v>136</v>
      </c>
      <c r="B15" s="35"/>
      <c r="C15" s="55"/>
      <c r="D15" s="56"/>
    </row>
    <row r="16" spans="1:4" ht="12.75">
      <c r="A16" s="49" t="s">
        <v>137</v>
      </c>
      <c r="B16" s="35">
        <v>201</v>
      </c>
      <c r="C16" s="55">
        <v>138430.847</v>
      </c>
      <c r="D16" s="56">
        <v>110.43325934250001</v>
      </c>
    </row>
    <row r="17" spans="1:4" ht="12.75">
      <c r="A17" s="49" t="s">
        <v>138</v>
      </c>
      <c r="B17" s="35">
        <v>202</v>
      </c>
      <c r="C17" s="55">
        <v>131039.451</v>
      </c>
      <c r="D17" s="56">
        <v>113.0716481103</v>
      </c>
    </row>
    <row r="18" spans="1:4" ht="12.75">
      <c r="A18" s="49" t="s">
        <v>139</v>
      </c>
      <c r="B18" s="35">
        <v>203</v>
      </c>
      <c r="C18" s="55">
        <v>6.803</v>
      </c>
      <c r="D18" s="56">
        <v>4.9082631689000005</v>
      </c>
    </row>
    <row r="19" spans="1:4" ht="12.75">
      <c r="A19" s="49" t="s">
        <v>140</v>
      </c>
      <c r="B19" s="35">
        <v>204</v>
      </c>
      <c r="C19" s="55">
        <v>912.38</v>
      </c>
      <c r="D19" s="56">
        <v>50.4273206665</v>
      </c>
    </row>
    <row r="20" spans="1:4" ht="12.75">
      <c r="A20" s="49" t="s">
        <v>141</v>
      </c>
      <c r="B20" s="35">
        <v>205</v>
      </c>
      <c r="C20" s="55">
        <v>6565.275000000001</v>
      </c>
      <c r="D20" s="56">
        <v>86.9484056661</v>
      </c>
    </row>
    <row r="21" spans="1:4" ht="12.75">
      <c r="A21" s="49" t="s">
        <v>142</v>
      </c>
      <c r="B21" s="35">
        <v>206</v>
      </c>
      <c r="C21" s="55">
        <v>4374.974</v>
      </c>
      <c r="D21" s="56">
        <v>109.2054364911</v>
      </c>
    </row>
    <row r="22" spans="1:4" ht="12.75">
      <c r="A22" s="49" t="s">
        <v>143</v>
      </c>
      <c r="B22" s="35">
        <v>207</v>
      </c>
      <c r="C22" s="55">
        <v>1304.15</v>
      </c>
      <c r="D22" s="56">
        <v>86.7755672367</v>
      </c>
    </row>
    <row r="23" spans="1:4" ht="12.75">
      <c r="A23" s="42" t="s">
        <v>144</v>
      </c>
      <c r="B23" s="35"/>
      <c r="C23" s="55"/>
      <c r="D23" s="56"/>
    </row>
    <row r="24" spans="1:4" ht="12.75">
      <c r="A24" s="49" t="s">
        <v>145</v>
      </c>
      <c r="B24" s="35">
        <v>208</v>
      </c>
      <c r="C24" s="55">
        <v>31422.305</v>
      </c>
      <c r="D24" s="56">
        <v>108.3807081867</v>
      </c>
    </row>
    <row r="25" spans="1:4" ht="12.75">
      <c r="A25" s="46" t="s">
        <v>100</v>
      </c>
      <c r="B25" s="35"/>
      <c r="C25" s="55"/>
      <c r="D25" s="56"/>
    </row>
    <row r="26" spans="1:4" ht="12.75">
      <c r="A26" s="47" t="s">
        <v>146</v>
      </c>
      <c r="B26" s="35">
        <v>209</v>
      </c>
      <c r="C26" s="55">
        <v>2083.721</v>
      </c>
      <c r="D26" s="56">
        <v>112.5937033104</v>
      </c>
    </row>
    <row r="27" spans="1:4" ht="24">
      <c r="A27" s="47" t="s">
        <v>147</v>
      </c>
      <c r="B27" s="35">
        <v>210</v>
      </c>
      <c r="C27" s="55">
        <v>23766.671</v>
      </c>
      <c r="D27" s="56">
        <v>107.0816378243</v>
      </c>
    </row>
    <row r="28" spans="1:4" ht="12.75">
      <c r="A28" s="49" t="s">
        <v>148</v>
      </c>
      <c r="B28" s="35">
        <v>211</v>
      </c>
      <c r="C28" s="55">
        <v>30808.533</v>
      </c>
      <c r="D28" s="56">
        <v>112.0392385115</v>
      </c>
    </row>
    <row r="29" spans="1:4" ht="12.75">
      <c r="A29" s="57" t="s">
        <v>149</v>
      </c>
      <c r="B29" s="35"/>
      <c r="C29" s="55"/>
      <c r="D29" s="56"/>
    </row>
    <row r="30" spans="1:4" ht="24">
      <c r="A30" s="58" t="s">
        <v>150</v>
      </c>
      <c r="B30" s="35">
        <v>212</v>
      </c>
      <c r="C30" s="55">
        <v>761.8230000000001</v>
      </c>
      <c r="D30" s="56">
        <v>132.1615868627</v>
      </c>
    </row>
    <row r="31" spans="1:4" ht="12.75">
      <c r="A31" s="58" t="s">
        <v>151</v>
      </c>
      <c r="B31" s="35">
        <v>213</v>
      </c>
      <c r="C31" s="55">
        <v>1717.563</v>
      </c>
      <c r="D31" s="56">
        <v>107.9733933143</v>
      </c>
    </row>
    <row r="32" spans="1:4" ht="24">
      <c r="A32" s="58" t="s">
        <v>152</v>
      </c>
      <c r="B32" s="35">
        <v>214</v>
      </c>
      <c r="C32" s="55">
        <v>2116.29</v>
      </c>
      <c r="D32" s="56">
        <v>113.05879908050001</v>
      </c>
    </row>
    <row r="33" spans="1:4" ht="12.75">
      <c r="A33" s="59" t="s">
        <v>153</v>
      </c>
      <c r="B33" s="35">
        <v>215</v>
      </c>
      <c r="C33" s="56">
        <v>98.0466996295</v>
      </c>
      <c r="D33" s="60" t="s">
        <v>85</v>
      </c>
    </row>
    <row r="34" spans="1:4" ht="12.75">
      <c r="A34" s="49" t="s">
        <v>154</v>
      </c>
      <c r="B34" s="35">
        <v>216</v>
      </c>
      <c r="C34" s="55">
        <v>5560.869000000001</v>
      </c>
      <c r="D34" s="56">
        <v>105.52536302360001</v>
      </c>
    </row>
    <row r="35" spans="1:4" ht="12.75">
      <c r="A35" s="49" t="s">
        <v>155</v>
      </c>
      <c r="B35" s="35">
        <v>217</v>
      </c>
      <c r="C35" s="55">
        <v>4934.3150000000005</v>
      </c>
      <c r="D35" s="56">
        <v>131.638987517</v>
      </c>
    </row>
    <row r="36" spans="1:4" ht="12.75">
      <c r="A36" s="49" t="s">
        <v>156</v>
      </c>
      <c r="B36" s="35">
        <v>218</v>
      </c>
      <c r="C36" s="55">
        <v>4953.6230000000005</v>
      </c>
      <c r="D36" s="56">
        <v>139.376881091</v>
      </c>
    </row>
    <row r="37" spans="1:4" ht="12.75">
      <c r="A37" s="57" t="s">
        <v>100</v>
      </c>
      <c r="B37" s="35"/>
      <c r="C37" s="55"/>
      <c r="D37" s="56"/>
    </row>
    <row r="38" spans="1:4" ht="12.75">
      <c r="A38" s="58" t="s">
        <v>157</v>
      </c>
      <c r="B38" s="35">
        <v>219</v>
      </c>
      <c r="C38" s="55">
        <v>958.6030000000001</v>
      </c>
      <c r="D38" s="56">
        <v>588.5802525987</v>
      </c>
    </row>
    <row r="39" spans="1:4" ht="12.75">
      <c r="A39" s="42" t="s">
        <v>158</v>
      </c>
      <c r="B39" s="35"/>
      <c r="C39" s="55"/>
      <c r="D39" s="56"/>
    </row>
    <row r="40" spans="1:4" ht="12.75">
      <c r="A40" s="49" t="s">
        <v>159</v>
      </c>
      <c r="B40" s="35">
        <v>220</v>
      </c>
      <c r="C40" s="55">
        <v>233705.194</v>
      </c>
      <c r="D40" s="56">
        <v>222.68193708020002</v>
      </c>
    </row>
    <row r="41" spans="1:4" ht="12.75">
      <c r="A41" s="49" t="s">
        <v>160</v>
      </c>
      <c r="B41" s="35">
        <v>221</v>
      </c>
      <c r="C41" s="55">
        <v>3068.943</v>
      </c>
      <c r="D41" s="56">
        <v>133.1048663765</v>
      </c>
    </row>
    <row r="42" spans="1:4" ht="12.75">
      <c r="A42" s="42" t="s">
        <v>161</v>
      </c>
      <c r="B42" s="35"/>
      <c r="C42" s="55"/>
      <c r="D42" s="56"/>
    </row>
    <row r="43" spans="1:4" ht="12.75">
      <c r="A43" s="49" t="s">
        <v>162</v>
      </c>
      <c r="B43" s="35">
        <v>222</v>
      </c>
      <c r="C43" s="55">
        <v>107.96000000000001</v>
      </c>
      <c r="D43" s="56">
        <v>97.6306746247</v>
      </c>
    </row>
    <row r="44" spans="1:4" ht="12.75">
      <c r="A44" s="49" t="s">
        <v>163</v>
      </c>
      <c r="B44" s="35">
        <v>223</v>
      </c>
      <c r="C44" s="55">
        <v>0</v>
      </c>
      <c r="D44" s="56">
        <v>0</v>
      </c>
    </row>
    <row r="45" spans="1:4" ht="12.75">
      <c r="A45" s="49" t="s">
        <v>164</v>
      </c>
      <c r="B45" s="35">
        <v>224</v>
      </c>
      <c r="C45" s="55">
        <v>0</v>
      </c>
      <c r="D45" s="56">
        <v>0</v>
      </c>
    </row>
    <row r="46" spans="1:4" ht="12.75">
      <c r="A46" s="49" t="s">
        <v>165</v>
      </c>
      <c r="B46" s="35">
        <v>225</v>
      </c>
      <c r="C46" s="55">
        <v>0</v>
      </c>
      <c r="D46" s="56">
        <v>0</v>
      </c>
    </row>
    <row r="47" spans="1:4" ht="24">
      <c r="A47" s="42" t="s">
        <v>166</v>
      </c>
      <c r="B47" s="35"/>
      <c r="C47" s="55"/>
      <c r="D47" s="56"/>
    </row>
    <row r="48" spans="1:4" ht="12.75">
      <c r="A48" s="49" t="s">
        <v>167</v>
      </c>
      <c r="B48" s="35">
        <v>226</v>
      </c>
      <c r="C48" s="61" t="s">
        <v>85</v>
      </c>
      <c r="D48" s="60" t="s">
        <v>85</v>
      </c>
    </row>
    <row r="49" spans="1:4" ht="12.75">
      <c r="A49" s="62" t="s">
        <v>100</v>
      </c>
      <c r="B49" s="35"/>
      <c r="C49" s="55"/>
      <c r="D49" s="56"/>
    </row>
    <row r="50" spans="1:4" ht="12.75">
      <c r="A50" s="58" t="s">
        <v>168</v>
      </c>
      <c r="B50" s="35">
        <v>227</v>
      </c>
      <c r="C50" s="55">
        <v>16139.612000000001</v>
      </c>
      <c r="D50" s="56">
        <v>114.26381572300001</v>
      </c>
    </row>
    <row r="51" spans="1:4" ht="12.75">
      <c r="A51" s="58" t="s">
        <v>169</v>
      </c>
      <c r="B51" s="35">
        <v>228</v>
      </c>
      <c r="C51" s="55">
        <v>2248.128</v>
      </c>
      <c r="D51" s="56">
        <v>100.0319033768</v>
      </c>
    </row>
    <row r="52" spans="1:4" ht="12.75">
      <c r="A52" s="49" t="s">
        <v>170</v>
      </c>
      <c r="B52" s="35">
        <v>229</v>
      </c>
      <c r="C52" s="55">
        <v>981.9290000000001</v>
      </c>
      <c r="D52" s="56">
        <v>108.6048466482</v>
      </c>
    </row>
    <row r="53" spans="1:4" ht="12.75">
      <c r="A53" s="57" t="s">
        <v>100</v>
      </c>
      <c r="B53" s="35"/>
      <c r="C53" s="55"/>
      <c r="D53" s="56"/>
    </row>
    <row r="54" spans="1:4" ht="12.75">
      <c r="A54" s="58" t="s">
        <v>171</v>
      </c>
      <c r="B54" s="35">
        <v>230</v>
      </c>
      <c r="C54" s="55">
        <v>684.6650000000001</v>
      </c>
      <c r="D54" s="56">
        <v>113.0593810892</v>
      </c>
    </row>
    <row r="55" spans="1:4" ht="12.75">
      <c r="A55" s="58" t="s">
        <v>172</v>
      </c>
      <c r="B55" s="35">
        <v>231</v>
      </c>
      <c r="C55" s="55">
        <v>297.264</v>
      </c>
      <c r="D55" s="56">
        <v>99.5692513817</v>
      </c>
    </row>
    <row r="56" spans="1:4" ht="12.75">
      <c r="A56" s="49" t="s">
        <v>173</v>
      </c>
      <c r="B56" s="35">
        <v>232</v>
      </c>
      <c r="C56" s="55">
        <v>111.114</v>
      </c>
      <c r="D56" s="56">
        <v>104.32651681600001</v>
      </c>
    </row>
    <row r="57" spans="1:4" ht="12.75">
      <c r="A57" s="42" t="s">
        <v>174</v>
      </c>
      <c r="B57" s="35"/>
      <c r="C57" s="55"/>
      <c r="D57" s="56"/>
    </row>
    <row r="58" spans="1:4" ht="12.75">
      <c r="A58" s="49" t="s">
        <v>175</v>
      </c>
      <c r="B58" s="35">
        <v>233</v>
      </c>
      <c r="C58" s="55">
        <v>5945.676</v>
      </c>
      <c r="D58" s="56">
        <v>101.2269283751</v>
      </c>
    </row>
    <row r="59" spans="1:4" ht="12.75">
      <c r="A59" s="49" t="s">
        <v>176</v>
      </c>
      <c r="B59" s="35">
        <v>234</v>
      </c>
      <c r="C59" s="55">
        <v>474.773</v>
      </c>
      <c r="D59" s="56">
        <v>91.4833555568</v>
      </c>
    </row>
    <row r="60" spans="1:4" ht="12.75">
      <c r="A60" s="42" t="s">
        <v>177</v>
      </c>
      <c r="B60" s="35"/>
      <c r="C60" s="55"/>
      <c r="D60" s="56"/>
    </row>
    <row r="61" spans="1:4" ht="12.75">
      <c r="A61" s="49" t="s">
        <v>159</v>
      </c>
      <c r="B61" s="35">
        <v>235</v>
      </c>
      <c r="C61" s="55">
        <v>135.202</v>
      </c>
      <c r="D61" s="56">
        <v>115.51382386110001</v>
      </c>
    </row>
    <row r="62" spans="1:4" ht="12.75">
      <c r="A62" s="49" t="s">
        <v>178</v>
      </c>
      <c r="B62" s="35">
        <v>236</v>
      </c>
      <c r="C62" s="55">
        <v>7.087000000000001</v>
      </c>
      <c r="D62" s="56">
        <v>126.2604667736</v>
      </c>
    </row>
    <row r="63" spans="1:4" ht="12.75">
      <c r="A63" s="42" t="s">
        <v>179</v>
      </c>
      <c r="B63" s="35"/>
      <c r="C63" s="55"/>
      <c r="D63" s="56"/>
    </row>
    <row r="64" spans="1:4" ht="12.75">
      <c r="A64" s="49" t="s">
        <v>180</v>
      </c>
      <c r="B64" s="35">
        <v>237</v>
      </c>
      <c r="C64" s="63">
        <v>154588</v>
      </c>
      <c r="D64" s="56">
        <v>107.496105919</v>
      </c>
    </row>
    <row r="65" spans="1:4" ht="12.75">
      <c r="A65" s="47" t="s">
        <v>181</v>
      </c>
      <c r="B65" s="35">
        <v>238</v>
      </c>
      <c r="C65" s="63">
        <v>144692</v>
      </c>
      <c r="D65" s="56">
        <v>107.1078540232</v>
      </c>
    </row>
    <row r="66" spans="1:4" ht="12.75">
      <c r="A66" s="49" t="s">
        <v>182</v>
      </c>
      <c r="B66" s="35">
        <v>239</v>
      </c>
      <c r="C66" s="63">
        <v>148032</v>
      </c>
      <c r="D66" s="56">
        <v>108.6449472672</v>
      </c>
    </row>
    <row r="67" spans="1:4" ht="12.75">
      <c r="A67" s="47" t="s">
        <v>181</v>
      </c>
      <c r="B67" s="35">
        <v>240</v>
      </c>
      <c r="C67" s="63">
        <v>139899</v>
      </c>
      <c r="D67" s="56">
        <v>108.60627421150001</v>
      </c>
    </row>
    <row r="68" spans="1:4" ht="12.75">
      <c r="A68" s="49" t="s">
        <v>183</v>
      </c>
      <c r="B68" s="35">
        <v>241</v>
      </c>
      <c r="C68" s="55">
        <v>96171.644</v>
      </c>
      <c r="D68" s="56">
        <v>109.3644977136</v>
      </c>
    </row>
    <row r="69" spans="1:4" ht="12.75">
      <c r="A69" s="47" t="s">
        <v>184</v>
      </c>
      <c r="B69" s="35">
        <v>242</v>
      </c>
      <c r="C69" s="55">
        <v>28455.094</v>
      </c>
      <c r="D69" s="56">
        <v>105.3353287566</v>
      </c>
    </row>
    <row r="70" spans="1:4" ht="12.75">
      <c r="A70" s="49" t="s">
        <v>185</v>
      </c>
      <c r="B70" s="35">
        <v>243</v>
      </c>
      <c r="C70" s="55">
        <v>617.3770000000001</v>
      </c>
      <c r="D70" s="56">
        <v>104.6437167362</v>
      </c>
    </row>
    <row r="71" spans="1:4" ht="12.75">
      <c r="A71" s="47" t="s">
        <v>184</v>
      </c>
      <c r="B71" s="35">
        <v>244</v>
      </c>
      <c r="C71" s="55">
        <v>82.072</v>
      </c>
      <c r="D71" s="56">
        <v>105.2070247404</v>
      </c>
    </row>
    <row r="72" spans="1:4" ht="12.75">
      <c r="A72" s="42" t="s">
        <v>186</v>
      </c>
      <c r="B72" s="35"/>
      <c r="C72" s="55"/>
      <c r="D72" s="56"/>
    </row>
    <row r="73" spans="1:4" ht="12.75">
      <c r="A73" s="49" t="s">
        <v>187</v>
      </c>
      <c r="B73" s="35">
        <v>245</v>
      </c>
      <c r="C73" s="63">
        <v>363661</v>
      </c>
      <c r="D73" s="56">
        <v>103.9572006015</v>
      </c>
    </row>
    <row r="74" spans="1:4" ht="12.75">
      <c r="A74" s="47" t="s">
        <v>188</v>
      </c>
      <c r="B74" s="35">
        <v>246</v>
      </c>
      <c r="C74" s="63">
        <v>362288</v>
      </c>
      <c r="D74" s="56">
        <v>103.9745837865</v>
      </c>
    </row>
    <row r="75" spans="1:4" ht="12.75">
      <c r="A75" s="58" t="s">
        <v>189</v>
      </c>
      <c r="B75" s="35">
        <v>247</v>
      </c>
      <c r="C75" s="63">
        <v>334102</v>
      </c>
      <c r="D75" s="56">
        <v>104.4594311513</v>
      </c>
    </row>
    <row r="76" spans="1:4" ht="12.75">
      <c r="A76" s="49" t="s">
        <v>190</v>
      </c>
      <c r="B76" s="35">
        <v>248</v>
      </c>
      <c r="C76" s="63">
        <v>358744</v>
      </c>
      <c r="D76" s="56">
        <v>103.9340605218</v>
      </c>
    </row>
    <row r="77" spans="1:4" ht="12.75">
      <c r="A77" s="47" t="s">
        <v>191</v>
      </c>
      <c r="B77" s="35">
        <v>249</v>
      </c>
      <c r="C77" s="63">
        <v>357375</v>
      </c>
      <c r="D77" s="56">
        <v>103.9524473002</v>
      </c>
    </row>
    <row r="78" spans="1:4" ht="12.75">
      <c r="A78" s="58" t="s">
        <v>189</v>
      </c>
      <c r="B78" s="35">
        <v>250</v>
      </c>
      <c r="C78" s="63">
        <v>329189</v>
      </c>
      <c r="D78" s="56">
        <v>104.4424421058</v>
      </c>
    </row>
    <row r="79" spans="1:4" ht="12.75">
      <c r="A79" s="49" t="s">
        <v>185</v>
      </c>
      <c r="B79" s="35">
        <v>251</v>
      </c>
      <c r="C79" s="55">
        <v>382.14500000000004</v>
      </c>
      <c r="D79" s="56">
        <v>109.5844254162</v>
      </c>
    </row>
    <row r="80" spans="1:4" ht="12.75">
      <c r="A80" s="47" t="s">
        <v>192</v>
      </c>
      <c r="B80" s="35">
        <v>252</v>
      </c>
      <c r="C80" s="55">
        <v>381.37</v>
      </c>
      <c r="D80" s="56">
        <v>109.6199504458</v>
      </c>
    </row>
    <row r="81" spans="1:4" ht="12.75">
      <c r="A81" s="58" t="s">
        <v>193</v>
      </c>
      <c r="B81" s="35">
        <v>253</v>
      </c>
      <c r="C81" s="55">
        <v>315.072</v>
      </c>
      <c r="D81" s="56">
        <v>111.2821364113</v>
      </c>
    </row>
    <row r="82" spans="1:4" ht="12.75">
      <c r="A82" s="42" t="s">
        <v>194</v>
      </c>
      <c r="B82" s="35"/>
      <c r="C82" s="55"/>
      <c r="D82" s="56"/>
    </row>
    <row r="83" spans="1:4" ht="12.75">
      <c r="A83" s="49" t="s">
        <v>195</v>
      </c>
      <c r="B83" s="35">
        <v>254</v>
      </c>
      <c r="C83" s="61" t="s">
        <v>85</v>
      </c>
      <c r="D83" s="60" t="s">
        <v>85</v>
      </c>
    </row>
    <row r="84" spans="1:4" ht="12.75">
      <c r="A84" s="57" t="s">
        <v>128</v>
      </c>
      <c r="B84" s="35"/>
      <c r="C84" s="55"/>
      <c r="D84" s="56"/>
    </row>
    <row r="85" spans="1:4" ht="12.75">
      <c r="A85" s="58" t="s">
        <v>196</v>
      </c>
      <c r="B85" s="35">
        <v>255</v>
      </c>
      <c r="C85" s="63">
        <v>0</v>
      </c>
      <c r="D85" s="56">
        <v>0</v>
      </c>
    </row>
    <row r="86" spans="1:4" ht="12.75">
      <c r="A86" s="58" t="s">
        <v>197</v>
      </c>
      <c r="B86" s="35">
        <v>256</v>
      </c>
      <c r="C86" s="63">
        <v>0</v>
      </c>
      <c r="D86" s="56">
        <v>0</v>
      </c>
    </row>
    <row r="87" spans="1:4" ht="12.75">
      <c r="A87" s="58" t="s">
        <v>198</v>
      </c>
      <c r="B87" s="35">
        <v>257</v>
      </c>
      <c r="C87" s="63">
        <v>0</v>
      </c>
      <c r="D87" s="56">
        <v>0</v>
      </c>
    </row>
    <row r="88" spans="1:4" ht="12.75">
      <c r="A88" s="58" t="s">
        <v>199</v>
      </c>
      <c r="B88" s="35">
        <v>258</v>
      </c>
      <c r="C88" s="63">
        <v>0</v>
      </c>
      <c r="D88" s="56">
        <v>0</v>
      </c>
    </row>
    <row r="89" spans="1:4" ht="12.75">
      <c r="A89" s="58" t="s">
        <v>200</v>
      </c>
      <c r="B89" s="35">
        <v>259</v>
      </c>
      <c r="C89" s="63">
        <v>0</v>
      </c>
      <c r="D89" s="56">
        <v>0</v>
      </c>
    </row>
    <row r="90" spans="1:4" ht="12.75">
      <c r="A90" s="58" t="s">
        <v>201</v>
      </c>
      <c r="B90" s="35">
        <v>260</v>
      </c>
      <c r="C90" s="63">
        <v>15</v>
      </c>
      <c r="D90" s="56">
        <v>300</v>
      </c>
    </row>
    <row r="91" spans="1:4" ht="12.75">
      <c r="A91" s="42" t="s">
        <v>202</v>
      </c>
      <c r="B91" s="35"/>
      <c r="C91" s="55"/>
      <c r="D91" s="56"/>
    </row>
    <row r="92" spans="1:4" ht="12.75">
      <c r="A92" s="49" t="s">
        <v>203</v>
      </c>
      <c r="B92" s="35">
        <v>261</v>
      </c>
      <c r="C92" s="63">
        <v>306161</v>
      </c>
      <c r="D92" s="56">
        <v>100.8498555575</v>
      </c>
    </row>
    <row r="93" spans="1:4" ht="24">
      <c r="A93" s="49" t="s">
        <v>204</v>
      </c>
      <c r="B93" s="35">
        <v>262</v>
      </c>
      <c r="C93" s="63">
        <v>217367</v>
      </c>
      <c r="D93" s="56">
        <v>103.2274149812</v>
      </c>
    </row>
    <row r="94" spans="1:4" ht="24">
      <c r="A94" s="49" t="s">
        <v>205</v>
      </c>
      <c r="B94" s="35">
        <v>263</v>
      </c>
      <c r="C94" s="55">
        <v>53855.415</v>
      </c>
      <c r="D94" s="56">
        <v>104.9402643036</v>
      </c>
    </row>
    <row r="95" spans="1:4" ht="12.75">
      <c r="A95" s="49" t="s">
        <v>206</v>
      </c>
      <c r="B95" s="35">
        <v>264</v>
      </c>
      <c r="C95" s="55">
        <v>133.77800000000002</v>
      </c>
      <c r="D95" s="56">
        <v>107.7985495568</v>
      </c>
    </row>
    <row r="96" spans="1:4" ht="12.75">
      <c r="A96" s="42" t="s">
        <v>207</v>
      </c>
      <c r="B96" s="35"/>
      <c r="C96" s="55"/>
      <c r="D96" s="56"/>
    </row>
    <row r="97" spans="1:4" ht="12.75">
      <c r="A97" s="49" t="s">
        <v>208</v>
      </c>
      <c r="B97" s="35">
        <v>265</v>
      </c>
      <c r="C97" s="63">
        <v>7</v>
      </c>
      <c r="D97" s="56">
        <v>175</v>
      </c>
    </row>
    <row r="98" spans="1:4" ht="12.75">
      <c r="A98" s="49" t="s">
        <v>209</v>
      </c>
      <c r="B98" s="35">
        <v>266</v>
      </c>
      <c r="C98" s="55">
        <v>0.001</v>
      </c>
      <c r="D98" s="56">
        <v>100</v>
      </c>
    </row>
    <row r="99" spans="1:4" ht="12.75">
      <c r="A99" s="1"/>
      <c r="B99" s="1"/>
      <c r="C99" s="64"/>
      <c r="D99" s="64"/>
    </row>
    <row r="100" spans="1:4" ht="12.75">
      <c r="A100" s="1"/>
      <c r="B100" s="1"/>
      <c r="C100" s="64"/>
      <c r="D100" s="64"/>
    </row>
    <row r="101" spans="1:4" ht="12.75">
      <c r="A101" s="1"/>
      <c r="B101" s="1"/>
      <c r="C101" s="64"/>
      <c r="D101" s="64"/>
    </row>
    <row r="102" spans="1:4" ht="12.75">
      <c r="A102" s="1"/>
      <c r="B102" s="1"/>
      <c r="C102" s="64"/>
      <c r="D102" s="64"/>
    </row>
  </sheetData>
  <sheetProtection sheet="1" objects="1" scenarios="1"/>
  <mergeCells count="1">
    <mergeCell ref="A1:D1"/>
  </mergeCells>
  <printOptions/>
  <pageMargins left="0.3937007874015748" right="0.3937007874015748" top="0.3937007874015748" bottom="0.3937007874015748" header="0.5" footer="0.5"/>
  <pageSetup horizontalDpi="2048" verticalDpi="2048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5" sqref="C15"/>
    </sheetView>
  </sheetViews>
  <sheetFormatPr defaultColWidth="9.140625" defaultRowHeight="12.75"/>
  <cols>
    <col min="1" max="1" width="96.57421875" style="0" customWidth="1"/>
    <col min="2" max="2" width="6.8515625" style="0" customWidth="1"/>
    <col min="3" max="4" width="21.00390625" style="0" customWidth="1"/>
    <col min="5" max="5" width="1.57421875" style="0" customWidth="1"/>
    <col min="6" max="42" width="8.8515625" style="0" customWidth="1"/>
  </cols>
  <sheetData>
    <row r="1" spans="1:4" ht="18.75">
      <c r="A1" s="133" t="s">
        <v>210</v>
      </c>
      <c r="B1" s="133"/>
      <c r="C1" s="133"/>
      <c r="D1" s="133"/>
    </row>
    <row r="2" spans="1:4" ht="12.75">
      <c r="A2" s="32"/>
      <c r="B2" s="32"/>
      <c r="C2" s="32"/>
      <c r="D2" s="32"/>
    </row>
    <row r="3" spans="1:4" ht="12.75" hidden="1">
      <c r="A3" s="32"/>
      <c r="B3" s="32"/>
      <c r="C3" s="32"/>
      <c r="D3" s="32"/>
    </row>
    <row r="4" spans="1:4" ht="12.75" hidden="1">
      <c r="A4" s="32"/>
      <c r="B4" s="32"/>
      <c r="C4" s="32"/>
      <c r="D4" s="32"/>
    </row>
    <row r="5" spans="1:4" ht="12.75" hidden="1">
      <c r="A5" s="32"/>
      <c r="B5" s="32"/>
      <c r="C5" s="32"/>
      <c r="D5" s="32"/>
    </row>
    <row r="6" spans="1:4" ht="12.75" hidden="1">
      <c r="A6" s="32"/>
      <c r="B6" s="32"/>
      <c r="C6" s="32"/>
      <c r="D6" s="32"/>
    </row>
    <row r="7" spans="1:4" ht="12.75" hidden="1">
      <c r="A7" s="32"/>
      <c r="B7" s="32"/>
      <c r="C7" s="32"/>
      <c r="D7" s="32"/>
    </row>
    <row r="8" spans="1:4" ht="12.75" hidden="1">
      <c r="A8" s="32"/>
      <c r="B8" s="32"/>
      <c r="C8" s="32"/>
      <c r="D8" s="32"/>
    </row>
    <row r="9" spans="1:4" ht="12.75" hidden="1">
      <c r="A9" s="32"/>
      <c r="B9" s="32"/>
      <c r="C9" s="32"/>
      <c r="D9" s="32"/>
    </row>
    <row r="10" spans="1:4" ht="12.75" hidden="1">
      <c r="A10" s="32"/>
      <c r="B10" s="32"/>
      <c r="C10" s="32"/>
      <c r="D10" s="32"/>
    </row>
    <row r="11" spans="1:4" ht="15.75">
      <c r="A11" s="33" t="s">
        <v>5</v>
      </c>
      <c r="B11" s="32"/>
      <c r="C11" s="32"/>
      <c r="D11" s="65" t="s">
        <v>211</v>
      </c>
    </row>
    <row r="12" spans="1:4" ht="12.75" hidden="1">
      <c r="A12" s="34"/>
      <c r="B12" s="32"/>
      <c r="C12" s="32"/>
      <c r="D12" s="32"/>
    </row>
    <row r="13" spans="1:4" ht="24">
      <c r="A13" s="35" t="str">
        <f>"ПОКАЗАТЕЛЬ"</f>
        <v>ПОКАЗАТЕЛЬ</v>
      </c>
      <c r="B13" s="35" t="str">
        <f>"Код строки"</f>
        <v>Код строки</v>
      </c>
      <c r="C13" s="35" t="s">
        <v>81</v>
      </c>
      <c r="D13" s="35" t="s">
        <v>82</v>
      </c>
    </row>
    <row r="14" spans="1:4" ht="12.75">
      <c r="A14" s="37" t="str">
        <f>"1"</f>
        <v>1</v>
      </c>
      <c r="B14" s="37" t="str">
        <f>"2"</f>
        <v>2</v>
      </c>
      <c r="C14" s="37">
        <v>3</v>
      </c>
      <c r="D14" s="37">
        <v>4</v>
      </c>
    </row>
    <row r="15" spans="1:4" ht="12.75">
      <c r="A15" s="42" t="s">
        <v>212</v>
      </c>
      <c r="B15" s="35"/>
      <c r="C15" s="55"/>
      <c r="D15" s="56"/>
    </row>
    <row r="16" spans="1:4" ht="12.75">
      <c r="A16" s="49" t="s">
        <v>213</v>
      </c>
      <c r="B16" s="35">
        <v>301</v>
      </c>
      <c r="C16" s="55">
        <v>191.38</v>
      </c>
      <c r="D16" s="56">
        <v>51.8862937006</v>
      </c>
    </row>
    <row r="17" spans="1:4" ht="12.75">
      <c r="A17" s="57" t="s">
        <v>128</v>
      </c>
      <c r="B17" s="35"/>
      <c r="C17" s="55"/>
      <c r="D17" s="56"/>
    </row>
    <row r="18" spans="1:4" ht="24">
      <c r="A18" s="58" t="s">
        <v>214</v>
      </c>
      <c r="B18" s="35">
        <v>302</v>
      </c>
      <c r="C18" s="55">
        <v>8.904</v>
      </c>
      <c r="D18" s="56">
        <v>127.4549098196</v>
      </c>
    </row>
    <row r="19" spans="1:4" ht="12.75">
      <c r="A19" s="49" t="s">
        <v>215</v>
      </c>
      <c r="B19" s="35">
        <v>303</v>
      </c>
      <c r="C19" s="55">
        <v>642.313</v>
      </c>
      <c r="D19" s="56">
        <v>21.1398015933</v>
      </c>
    </row>
    <row r="20" spans="1:4" ht="12.75">
      <c r="A20" s="57" t="s">
        <v>100</v>
      </c>
      <c r="B20" s="35"/>
      <c r="C20" s="55"/>
      <c r="D20" s="56"/>
    </row>
    <row r="21" spans="1:4" ht="24">
      <c r="A21" s="58" t="s">
        <v>216</v>
      </c>
      <c r="B21" s="35">
        <v>304</v>
      </c>
      <c r="C21" s="55">
        <v>629.57</v>
      </c>
      <c r="D21" s="56">
        <v>20.7762421458</v>
      </c>
    </row>
    <row r="22" spans="1:4" ht="12.75">
      <c r="A22" s="58" t="s">
        <v>217</v>
      </c>
      <c r="B22" s="35">
        <v>305</v>
      </c>
      <c r="C22" s="55">
        <v>12.743</v>
      </c>
      <c r="D22" s="56">
        <v>156.0494734264</v>
      </c>
    </row>
    <row r="23" spans="1:4" ht="12.75">
      <c r="A23" s="49" t="s">
        <v>218</v>
      </c>
      <c r="B23" s="35">
        <v>306</v>
      </c>
      <c r="C23" s="55">
        <v>76.11</v>
      </c>
      <c r="D23" s="56">
        <v>102.50643106300001</v>
      </c>
    </row>
    <row r="24" spans="1:4" ht="12.75">
      <c r="A24" s="49" t="s">
        <v>219</v>
      </c>
      <c r="B24" s="35">
        <v>307</v>
      </c>
      <c r="C24" s="55">
        <v>83.596</v>
      </c>
      <c r="D24" s="56">
        <v>115.83527325130001</v>
      </c>
    </row>
    <row r="25" spans="1:4" ht="12.75">
      <c r="A25" s="49" t="s">
        <v>220</v>
      </c>
      <c r="B25" s="35">
        <v>308</v>
      </c>
      <c r="C25" s="55">
        <v>5.7700000000000005</v>
      </c>
      <c r="D25" s="56">
        <v>104.11403825330001</v>
      </c>
    </row>
    <row r="26" spans="1:4" ht="12.75">
      <c r="A26" s="57" t="s">
        <v>128</v>
      </c>
      <c r="B26" s="35"/>
      <c r="C26" s="55"/>
      <c r="D26" s="56"/>
    </row>
    <row r="27" spans="1:4" ht="12.75">
      <c r="A27" s="58" t="s">
        <v>221</v>
      </c>
      <c r="B27" s="35">
        <v>309</v>
      </c>
      <c r="C27" s="55">
        <v>3.2800000000000002</v>
      </c>
      <c r="D27" s="56">
        <v>106.01163542340001</v>
      </c>
    </row>
    <row r="28" spans="1:4" ht="12.75">
      <c r="A28" s="49" t="s">
        <v>222</v>
      </c>
      <c r="B28" s="35">
        <v>310</v>
      </c>
      <c r="C28" s="55">
        <v>57.206</v>
      </c>
      <c r="D28" s="56">
        <v>108.2524363705</v>
      </c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</sheetData>
  <sheetProtection sheet="1" objects="1" scenarios="1"/>
  <mergeCells count="1">
    <mergeCell ref="A1:D1"/>
  </mergeCells>
  <printOptions/>
  <pageMargins left="0.1968503937007874" right="0.1968503937007874" top="0.3937007874015748" bottom="0.3937007874015748" header="0.5" footer="0.5"/>
  <pageSetup horizontalDpi="2048" verticalDpi="2048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5" sqref="C15"/>
    </sheetView>
  </sheetViews>
  <sheetFormatPr defaultColWidth="9.140625" defaultRowHeight="12.75"/>
  <cols>
    <col min="1" max="1" width="96.57421875" style="0" customWidth="1"/>
    <col min="2" max="2" width="6.8515625" style="0" customWidth="1"/>
    <col min="3" max="4" width="21.00390625" style="0" customWidth="1"/>
    <col min="5" max="5" width="1.7109375" style="0" customWidth="1"/>
    <col min="6" max="42" width="8.8515625" style="0" customWidth="1"/>
  </cols>
  <sheetData>
    <row r="1" spans="1:4" ht="18.75">
      <c r="A1" s="133" t="s">
        <v>223</v>
      </c>
      <c r="B1" s="133"/>
      <c r="C1" s="133"/>
      <c r="D1" s="133"/>
    </row>
    <row r="2" spans="1:4" ht="12.75">
      <c r="A2" s="32"/>
      <c r="B2" s="32"/>
      <c r="C2" s="32"/>
      <c r="D2" s="32"/>
    </row>
    <row r="3" spans="1:4" ht="12.75" hidden="1">
      <c r="A3" s="32"/>
      <c r="B3" s="32"/>
      <c r="C3" s="32"/>
      <c r="D3" s="32"/>
    </row>
    <row r="4" spans="1:4" ht="12.75" hidden="1">
      <c r="A4" s="32"/>
      <c r="B4" s="32"/>
      <c r="C4" s="32"/>
      <c r="D4" s="32"/>
    </row>
    <row r="5" spans="1:4" ht="12.75" hidden="1">
      <c r="A5" s="32"/>
      <c r="B5" s="32"/>
      <c r="C5" s="32"/>
      <c r="D5" s="32"/>
    </row>
    <row r="6" spans="1:4" ht="12.75" hidden="1">
      <c r="A6" s="32"/>
      <c r="B6" s="32"/>
      <c r="C6" s="32"/>
      <c r="D6" s="32"/>
    </row>
    <row r="7" spans="1:4" ht="12.75" hidden="1">
      <c r="A7" s="32"/>
      <c r="B7" s="32"/>
      <c r="C7" s="32"/>
      <c r="D7" s="32"/>
    </row>
    <row r="8" spans="1:4" ht="12.75" hidden="1">
      <c r="A8" s="32"/>
      <c r="B8" s="32"/>
      <c r="C8" s="32"/>
      <c r="D8" s="32"/>
    </row>
    <row r="9" spans="1:4" ht="12.75" hidden="1">
      <c r="A9" s="32"/>
      <c r="B9" s="32"/>
      <c r="C9" s="32"/>
      <c r="D9" s="32"/>
    </row>
    <row r="10" spans="1:4" ht="12.75" hidden="1">
      <c r="A10" s="32"/>
      <c r="B10" s="32"/>
      <c r="C10" s="32"/>
      <c r="D10" s="32"/>
    </row>
    <row r="11" spans="1:4" ht="15.75">
      <c r="A11" s="33" t="s">
        <v>5</v>
      </c>
      <c r="B11" s="32"/>
      <c r="C11" s="32"/>
      <c r="D11" s="32"/>
    </row>
    <row r="12" spans="1:4" ht="12.75" hidden="1">
      <c r="A12" s="34"/>
      <c r="B12" s="32"/>
      <c r="C12" s="32"/>
      <c r="D12" s="32"/>
    </row>
    <row r="13" spans="1:4" ht="24">
      <c r="A13" s="35" t="str">
        <f>"ПОКАЗАТЕЛЬ"</f>
        <v>ПОКАЗАТЕЛЬ</v>
      </c>
      <c r="B13" s="35" t="str">
        <f>"Код строки"</f>
        <v>Код строки</v>
      </c>
      <c r="C13" s="35" t="s">
        <v>81</v>
      </c>
      <c r="D13" s="35" t="s">
        <v>82</v>
      </c>
    </row>
    <row r="14" spans="1:4" ht="12.75">
      <c r="A14" s="37" t="str">
        <f>"1"</f>
        <v>1</v>
      </c>
      <c r="B14" s="37" t="str">
        <f>"2"</f>
        <v>2</v>
      </c>
      <c r="C14" s="37">
        <v>3</v>
      </c>
      <c r="D14" s="37">
        <v>4</v>
      </c>
    </row>
    <row r="15" spans="1:4" ht="12.75">
      <c r="A15" s="42" t="s">
        <v>224</v>
      </c>
      <c r="B15" s="35">
        <v>401</v>
      </c>
      <c r="C15" s="55">
        <v>1985.3120000000001</v>
      </c>
      <c r="D15" s="56">
        <v>84.4807865138</v>
      </c>
    </row>
    <row r="16" spans="1:4" ht="12.75">
      <c r="A16" s="49" t="s">
        <v>225</v>
      </c>
      <c r="B16" s="35">
        <v>402</v>
      </c>
      <c r="C16" s="55">
        <v>1423.3970000000002</v>
      </c>
      <c r="D16" s="56">
        <v>79.2938630966</v>
      </c>
    </row>
    <row r="17" spans="1:4" ht="12.75">
      <c r="A17" s="49" t="s">
        <v>226</v>
      </c>
      <c r="B17" s="35">
        <v>403</v>
      </c>
      <c r="C17" s="63">
        <v>238</v>
      </c>
      <c r="D17" s="56">
        <v>68</v>
      </c>
    </row>
    <row r="18" spans="1:4" ht="12.75">
      <c r="A18" s="47" t="s">
        <v>227</v>
      </c>
      <c r="B18" s="35">
        <v>404</v>
      </c>
      <c r="C18" s="63">
        <v>237</v>
      </c>
      <c r="D18" s="56">
        <v>68.2997118156</v>
      </c>
    </row>
    <row r="19" spans="1:4" ht="12.75">
      <c r="A19" s="49" t="s">
        <v>228</v>
      </c>
      <c r="B19" s="35">
        <v>405</v>
      </c>
      <c r="C19" s="55">
        <v>1243.3590000000002</v>
      </c>
      <c r="D19" s="56">
        <v>81.0415558615</v>
      </c>
    </row>
    <row r="20" spans="1:4" ht="12.75">
      <c r="A20" s="49" t="s">
        <v>229</v>
      </c>
      <c r="B20" s="35">
        <v>406</v>
      </c>
      <c r="C20" s="63">
        <v>22</v>
      </c>
      <c r="D20" s="56">
        <v>2200</v>
      </c>
    </row>
    <row r="21" spans="1:4" ht="12.75">
      <c r="A21" s="47" t="s">
        <v>227</v>
      </c>
      <c r="B21" s="35">
        <v>407</v>
      </c>
      <c r="C21" s="63">
        <v>20</v>
      </c>
      <c r="D21" s="56">
        <v>2000</v>
      </c>
    </row>
    <row r="22" spans="1:4" ht="12.75">
      <c r="A22" s="49" t="s">
        <v>230</v>
      </c>
      <c r="B22" s="35">
        <v>408</v>
      </c>
      <c r="C22" s="55">
        <v>19.741</v>
      </c>
      <c r="D22" s="56">
        <v>27418.055555555602</v>
      </c>
    </row>
    <row r="23" spans="1:4" ht="12.75">
      <c r="A23" s="59" t="s">
        <v>231</v>
      </c>
      <c r="B23" s="35">
        <v>409</v>
      </c>
      <c r="C23" s="56">
        <v>98.8461538462</v>
      </c>
      <c r="D23" s="60" t="s">
        <v>85</v>
      </c>
    </row>
    <row r="24" spans="1:4" ht="24">
      <c r="A24" s="59" t="s">
        <v>232</v>
      </c>
      <c r="B24" s="35">
        <v>410</v>
      </c>
      <c r="C24" s="56">
        <v>5.1607955212</v>
      </c>
      <c r="D24" s="60" t="s">
        <v>85</v>
      </c>
    </row>
    <row r="25" spans="1:4" ht="12.75" hidden="1">
      <c r="A25" s="42" t="s">
        <v>233</v>
      </c>
      <c r="B25" s="35">
        <v>-401</v>
      </c>
      <c r="C25" s="55">
        <v>27580.961</v>
      </c>
      <c r="D25" s="55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</sheetData>
  <sheetProtection sheet="1" objects="1" scenarios="1"/>
  <mergeCells count="1">
    <mergeCell ref="A1:D1"/>
  </mergeCells>
  <printOptions/>
  <pageMargins left="0.1968503937007874" right="0.1968503937007874" top="0.3937007874015748" bottom="0.3937007874015748" header="0.5" footer="0.5"/>
  <pageSetup horizontalDpi="2048" verticalDpi="2048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zoomScale="90" zoomScaleNormal="90" zoomScalePageLayoutView="0" workbookViewId="0" topLeftCell="A1">
      <pane xSplit="2" ySplit="17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8" sqref="C18"/>
    </sheetView>
  </sheetViews>
  <sheetFormatPr defaultColWidth="9.140625" defaultRowHeight="12.75"/>
  <cols>
    <col min="1" max="1" width="35.421875" style="0" customWidth="1"/>
    <col min="2" max="2" width="5.57421875" style="0" customWidth="1"/>
    <col min="3" max="3" width="11.421875" style="0" customWidth="1"/>
    <col min="4" max="5" width="9.421875" style="0" customWidth="1"/>
    <col min="6" max="6" width="10.7109375" style="0" customWidth="1"/>
    <col min="7" max="13" width="9.421875" style="0" customWidth="1"/>
    <col min="14" max="14" width="3.00390625" style="0" customWidth="1"/>
    <col min="15" max="51" width="8.8515625" style="0" customWidth="1"/>
  </cols>
  <sheetData>
    <row r="1" spans="1:13" ht="18.75">
      <c r="A1" s="133" t="s">
        <v>234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2.75">
      <c r="A2" s="66" t="s">
        <v>235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 hidden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 hidden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 hidden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 hidden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2.75" hidden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2.75" hidden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2.75" hidden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 hidden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.75">
      <c r="A11" s="33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67" t="s">
        <v>211</v>
      </c>
    </row>
    <row r="12" spans="1:13" ht="12.75" hidden="1">
      <c r="A12" s="34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2.75">
      <c r="A13" s="135" t="str">
        <f>"ПОКАЗАТЕЛЬ"</f>
        <v>ПОКАЗАТЕЛЬ</v>
      </c>
      <c r="B13" s="135" t="str">
        <f>"Код строки"</f>
        <v>Код строки</v>
      </c>
      <c r="C13" s="135" t="s">
        <v>236</v>
      </c>
      <c r="D13" s="136"/>
      <c r="E13" s="136"/>
      <c r="F13" s="135" t="s">
        <v>100</v>
      </c>
      <c r="G13" s="136"/>
      <c r="H13" s="136"/>
      <c r="I13" s="136"/>
      <c r="J13" s="136"/>
      <c r="K13" s="136"/>
      <c r="L13" s="136"/>
      <c r="M13" s="136"/>
    </row>
    <row r="14" spans="1:13" ht="12.75">
      <c r="A14" s="136"/>
      <c r="B14" s="136"/>
      <c r="C14" s="135" t="s">
        <v>237</v>
      </c>
      <c r="D14" s="135" t="s">
        <v>238</v>
      </c>
      <c r="E14" s="135" t="s">
        <v>239</v>
      </c>
      <c r="F14" s="135" t="s">
        <v>240</v>
      </c>
      <c r="G14" s="136"/>
      <c r="H14" s="136"/>
      <c r="I14" s="135" t="s">
        <v>241</v>
      </c>
      <c r="J14" s="136"/>
      <c r="K14" s="136"/>
      <c r="L14" s="135" t="s">
        <v>242</v>
      </c>
      <c r="M14" s="136"/>
    </row>
    <row r="15" spans="1:13" ht="12.75">
      <c r="A15" s="136"/>
      <c r="B15" s="136"/>
      <c r="C15" s="136"/>
      <c r="D15" s="136"/>
      <c r="E15" s="136"/>
      <c r="F15" s="135" t="s">
        <v>237</v>
      </c>
      <c r="G15" s="135" t="s">
        <v>238</v>
      </c>
      <c r="H15" s="135" t="s">
        <v>239</v>
      </c>
      <c r="I15" s="135" t="s">
        <v>237</v>
      </c>
      <c r="J15" s="135" t="s">
        <v>238</v>
      </c>
      <c r="K15" s="135" t="s">
        <v>239</v>
      </c>
      <c r="L15" s="135" t="s">
        <v>243</v>
      </c>
      <c r="M15" s="136"/>
    </row>
    <row r="16" spans="1:13" ht="48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39" t="s">
        <v>237</v>
      </c>
      <c r="M16" s="35" t="s">
        <v>238</v>
      </c>
    </row>
    <row r="17" spans="1:13" ht="12.75">
      <c r="A17" s="68" t="str">
        <f>"1"</f>
        <v>1</v>
      </c>
      <c r="B17" s="68" t="str">
        <f>"2"</f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</row>
    <row r="18" spans="1:13" ht="24">
      <c r="A18" s="69" t="s">
        <v>244</v>
      </c>
      <c r="B18" s="39">
        <v>501</v>
      </c>
      <c r="C18" s="70">
        <v>27557.024</v>
      </c>
      <c r="D18" s="71">
        <v>101.1643304214</v>
      </c>
      <c r="E18" s="72">
        <v>100</v>
      </c>
      <c r="F18" s="70">
        <v>1779.236</v>
      </c>
      <c r="G18" s="71">
        <v>64.057864049</v>
      </c>
      <c r="H18" s="72">
        <v>100</v>
      </c>
      <c r="I18" s="43">
        <v>25777.788</v>
      </c>
      <c r="J18" s="71">
        <v>105.37754048400001</v>
      </c>
      <c r="K18" s="72">
        <v>100</v>
      </c>
      <c r="L18" s="70">
        <v>7923.749000000001</v>
      </c>
      <c r="M18" s="71">
        <v>107.35246798600001</v>
      </c>
    </row>
    <row r="19" spans="1:13" ht="12.75">
      <c r="A19" s="73" t="s">
        <v>245</v>
      </c>
      <c r="B19" s="39">
        <v>502</v>
      </c>
      <c r="C19" s="70">
        <v>4007.3</v>
      </c>
      <c r="D19" s="71">
        <v>80.2254392299</v>
      </c>
      <c r="E19" s="71">
        <v>14.5418460281</v>
      </c>
      <c r="F19" s="70">
        <v>151.792</v>
      </c>
      <c r="G19" s="71">
        <v>104.9758985318</v>
      </c>
      <c r="H19" s="71">
        <v>8.5313021994</v>
      </c>
      <c r="I19" s="43">
        <v>3855.5080000000003</v>
      </c>
      <c r="J19" s="71">
        <v>79.48760239250001</v>
      </c>
      <c r="K19" s="71">
        <v>14.9567061379</v>
      </c>
      <c r="L19" s="72">
        <v>0</v>
      </c>
      <c r="M19" s="71">
        <v>0</v>
      </c>
    </row>
    <row r="20" spans="1:13" ht="12.75">
      <c r="A20" s="73" t="s">
        <v>246</v>
      </c>
      <c r="B20" s="39">
        <v>503</v>
      </c>
      <c r="C20" s="70">
        <v>15190.089</v>
      </c>
      <c r="D20" s="71">
        <v>110.1058292758</v>
      </c>
      <c r="E20" s="71">
        <v>55.1223854942</v>
      </c>
      <c r="F20" s="48" t="s">
        <v>85</v>
      </c>
      <c r="G20" s="39" t="s">
        <v>85</v>
      </c>
      <c r="H20" s="39" t="s">
        <v>85</v>
      </c>
      <c r="I20" s="43">
        <v>15190.089</v>
      </c>
      <c r="J20" s="71">
        <v>110.1058292758</v>
      </c>
      <c r="K20" s="71">
        <v>58.9270460289</v>
      </c>
      <c r="L20" s="70">
        <v>6150.558</v>
      </c>
      <c r="M20" s="71">
        <v>109.3869886822</v>
      </c>
    </row>
    <row r="21" spans="1:13" ht="24">
      <c r="A21" s="73" t="s">
        <v>247</v>
      </c>
      <c r="B21" s="39">
        <v>504</v>
      </c>
      <c r="C21" s="70">
        <v>887.5490000000001</v>
      </c>
      <c r="D21" s="71">
        <v>48.1332123607</v>
      </c>
      <c r="E21" s="71">
        <v>3.2207723156</v>
      </c>
      <c r="F21" s="70">
        <v>887.5490000000001</v>
      </c>
      <c r="G21" s="71">
        <v>48.1332123607</v>
      </c>
      <c r="H21" s="71">
        <v>49.8837141335</v>
      </c>
      <c r="I21" s="39" t="s">
        <v>85</v>
      </c>
      <c r="J21" s="39" t="s">
        <v>85</v>
      </c>
      <c r="K21" s="39" t="s">
        <v>85</v>
      </c>
      <c r="L21" s="39" t="s">
        <v>85</v>
      </c>
      <c r="M21" s="39" t="s">
        <v>85</v>
      </c>
    </row>
    <row r="22" spans="1:13" ht="36">
      <c r="A22" s="73" t="s">
        <v>248</v>
      </c>
      <c r="B22" s="39">
        <v>505</v>
      </c>
      <c r="C22" s="70">
        <v>0.094</v>
      </c>
      <c r="D22" s="71">
        <v>0.5850865181</v>
      </c>
      <c r="E22" s="71">
        <v>0.00034111090000000003</v>
      </c>
      <c r="F22" s="70">
        <v>0</v>
      </c>
      <c r="G22" s="45" t="s">
        <v>85</v>
      </c>
      <c r="H22" s="45" t="s">
        <v>85</v>
      </c>
      <c r="I22" s="43">
        <v>0.094</v>
      </c>
      <c r="J22" s="71">
        <v>0.5851593625</v>
      </c>
      <c r="K22" s="71">
        <v>0.000364655</v>
      </c>
      <c r="L22" s="70">
        <v>0.047</v>
      </c>
      <c r="M22" s="72">
        <v>0.5851593625</v>
      </c>
    </row>
    <row r="23" spans="1:13" ht="12.75">
      <c r="A23" s="57" t="s">
        <v>100</v>
      </c>
      <c r="B23" s="39"/>
      <c r="C23" s="70"/>
      <c r="D23" s="74"/>
      <c r="E23" s="74"/>
      <c r="F23" s="48"/>
      <c r="G23" s="74"/>
      <c r="H23" s="74"/>
      <c r="I23" s="72"/>
      <c r="J23" s="74"/>
      <c r="K23" s="74"/>
      <c r="L23" s="72"/>
      <c r="M23" s="74"/>
    </row>
    <row r="24" spans="1:13" ht="24">
      <c r="A24" s="75" t="s">
        <v>249</v>
      </c>
      <c r="B24" s="39">
        <v>506</v>
      </c>
      <c r="C24" s="70">
        <v>0</v>
      </c>
      <c r="D24" s="45" t="s">
        <v>85</v>
      </c>
      <c r="E24" s="45" t="s">
        <v>85</v>
      </c>
      <c r="F24" s="70">
        <v>0</v>
      </c>
      <c r="G24" s="45" t="s">
        <v>85</v>
      </c>
      <c r="H24" s="45" t="s">
        <v>85</v>
      </c>
      <c r="I24" s="43">
        <v>0</v>
      </c>
      <c r="J24" s="45" t="s">
        <v>85</v>
      </c>
      <c r="K24" s="45" t="s">
        <v>85</v>
      </c>
      <c r="L24" s="70">
        <v>0</v>
      </c>
      <c r="M24" s="39" t="s">
        <v>85</v>
      </c>
    </row>
    <row r="25" spans="1:13" ht="12.75">
      <c r="A25" s="75" t="s">
        <v>250</v>
      </c>
      <c r="B25" s="39">
        <v>507</v>
      </c>
      <c r="C25" s="70">
        <v>0</v>
      </c>
      <c r="D25" s="45" t="s">
        <v>85</v>
      </c>
      <c r="E25" s="45" t="s">
        <v>85</v>
      </c>
      <c r="F25" s="70">
        <v>0</v>
      </c>
      <c r="G25" s="45" t="s">
        <v>85</v>
      </c>
      <c r="H25" s="45" t="s">
        <v>85</v>
      </c>
      <c r="I25" s="43">
        <v>0</v>
      </c>
      <c r="J25" s="45" t="s">
        <v>85</v>
      </c>
      <c r="K25" s="45" t="s">
        <v>85</v>
      </c>
      <c r="L25" s="39" t="s">
        <v>109</v>
      </c>
      <c r="M25" s="39" t="s">
        <v>109</v>
      </c>
    </row>
    <row r="26" spans="1:13" ht="12.75">
      <c r="A26" s="75" t="s">
        <v>251</v>
      </c>
      <c r="B26" s="39">
        <v>508</v>
      </c>
      <c r="C26" s="70">
        <v>0.094</v>
      </c>
      <c r="D26" s="71">
        <v>0.5850865181</v>
      </c>
      <c r="E26" s="71">
        <v>0.00034111090000000003</v>
      </c>
      <c r="F26" s="70">
        <v>0</v>
      </c>
      <c r="G26" s="71">
        <v>0</v>
      </c>
      <c r="H26" s="45" t="s">
        <v>85</v>
      </c>
      <c r="I26" s="43">
        <v>0.094</v>
      </c>
      <c r="J26" s="71">
        <v>0.5851593625</v>
      </c>
      <c r="K26" s="71">
        <v>0.000364655</v>
      </c>
      <c r="L26" s="70">
        <v>0.047</v>
      </c>
      <c r="M26" s="71">
        <v>0.5851593625</v>
      </c>
    </row>
    <row r="27" spans="1:13" ht="12.75">
      <c r="A27" s="75" t="s">
        <v>252</v>
      </c>
      <c r="B27" s="39">
        <v>509</v>
      </c>
      <c r="C27" s="70">
        <v>0</v>
      </c>
      <c r="D27" s="71">
        <v>0</v>
      </c>
      <c r="E27" s="45" t="s">
        <v>85</v>
      </c>
      <c r="F27" s="70">
        <v>0</v>
      </c>
      <c r="G27" s="71">
        <v>0</v>
      </c>
      <c r="H27" s="45" t="s">
        <v>85</v>
      </c>
      <c r="I27" s="39" t="s">
        <v>85</v>
      </c>
      <c r="J27" s="39" t="s">
        <v>85</v>
      </c>
      <c r="K27" s="39" t="s">
        <v>85</v>
      </c>
      <c r="L27" s="39" t="s">
        <v>85</v>
      </c>
      <c r="M27" s="39" t="s">
        <v>85</v>
      </c>
    </row>
    <row r="28" spans="1:13" ht="12.75">
      <c r="A28" s="75" t="s">
        <v>253</v>
      </c>
      <c r="B28" s="39">
        <v>510</v>
      </c>
      <c r="C28" s="70">
        <v>0</v>
      </c>
      <c r="D28" s="45" t="s">
        <v>85</v>
      </c>
      <c r="E28" s="45" t="s">
        <v>85</v>
      </c>
      <c r="F28" s="70">
        <v>0</v>
      </c>
      <c r="G28" s="45" t="s">
        <v>85</v>
      </c>
      <c r="H28" s="45" t="s">
        <v>85</v>
      </c>
      <c r="I28" s="43">
        <v>0</v>
      </c>
      <c r="J28" s="45" t="s">
        <v>85</v>
      </c>
      <c r="K28" s="45" t="s">
        <v>85</v>
      </c>
      <c r="L28" s="39" t="s">
        <v>109</v>
      </c>
      <c r="M28" s="39" t="s">
        <v>109</v>
      </c>
    </row>
    <row r="29" spans="1:13" ht="12.75">
      <c r="A29" s="75" t="s">
        <v>254</v>
      </c>
      <c r="B29" s="39">
        <v>511</v>
      </c>
      <c r="C29" s="70">
        <v>0</v>
      </c>
      <c r="D29" s="71">
        <v>0</v>
      </c>
      <c r="E29" s="45" t="s">
        <v>85</v>
      </c>
      <c r="F29" s="70">
        <v>0</v>
      </c>
      <c r="G29" s="71">
        <v>0</v>
      </c>
      <c r="H29" s="45" t="s">
        <v>85</v>
      </c>
      <c r="I29" s="39" t="s">
        <v>85</v>
      </c>
      <c r="J29" s="39" t="s">
        <v>85</v>
      </c>
      <c r="K29" s="39" t="s">
        <v>85</v>
      </c>
      <c r="L29" s="39" t="s">
        <v>85</v>
      </c>
      <c r="M29" s="39" t="s">
        <v>85</v>
      </c>
    </row>
    <row r="30" spans="1:13" ht="12.75">
      <c r="A30" s="73" t="s">
        <v>255</v>
      </c>
      <c r="B30" s="39">
        <v>512</v>
      </c>
      <c r="C30" s="70">
        <v>92.339</v>
      </c>
      <c r="D30" s="71">
        <v>138.5868015429</v>
      </c>
      <c r="E30" s="71">
        <v>0.33508335300000003</v>
      </c>
      <c r="F30" s="48" t="s">
        <v>85</v>
      </c>
      <c r="G30" s="39" t="s">
        <v>85</v>
      </c>
      <c r="H30" s="39" t="s">
        <v>85</v>
      </c>
      <c r="I30" s="43">
        <v>92.339</v>
      </c>
      <c r="J30" s="71">
        <v>138.5868015429</v>
      </c>
      <c r="K30" s="71">
        <v>0.3582114959</v>
      </c>
      <c r="L30" s="70">
        <v>92.339</v>
      </c>
      <c r="M30" s="71">
        <v>138.5868015429</v>
      </c>
    </row>
    <row r="31" spans="1:13" ht="12.75">
      <c r="A31" s="73" t="s">
        <v>256</v>
      </c>
      <c r="B31" s="39">
        <v>513</v>
      </c>
      <c r="C31" s="70">
        <v>2969.34</v>
      </c>
      <c r="D31" s="71">
        <v>135.24374563610002</v>
      </c>
      <c r="E31" s="71">
        <v>10.7752564283</v>
      </c>
      <c r="F31" s="48" t="s">
        <v>85</v>
      </c>
      <c r="G31" s="39" t="s">
        <v>85</v>
      </c>
      <c r="H31" s="39" t="s">
        <v>85</v>
      </c>
      <c r="I31" s="43">
        <v>2969.34</v>
      </c>
      <c r="J31" s="71">
        <v>135.24374563610002</v>
      </c>
      <c r="K31" s="71">
        <v>11.5189868114</v>
      </c>
      <c r="L31" s="70">
        <v>0</v>
      </c>
      <c r="M31" s="71">
        <v>0</v>
      </c>
    </row>
    <row r="32" spans="1:13" ht="12.75">
      <c r="A32" s="73" t="s">
        <v>257</v>
      </c>
      <c r="B32" s="39">
        <v>514</v>
      </c>
      <c r="C32" s="70">
        <v>312.37100000000004</v>
      </c>
      <c r="D32" s="71">
        <v>106.6028946533</v>
      </c>
      <c r="E32" s="71">
        <v>1.1335440286</v>
      </c>
      <c r="F32" s="48" t="s">
        <v>85</v>
      </c>
      <c r="G32" s="39" t="s">
        <v>85</v>
      </c>
      <c r="H32" s="39" t="s">
        <v>85</v>
      </c>
      <c r="I32" s="43">
        <v>312.37100000000004</v>
      </c>
      <c r="J32" s="71">
        <v>106.6028946533</v>
      </c>
      <c r="K32" s="71">
        <v>1.2117835712</v>
      </c>
      <c r="L32" s="70">
        <v>0</v>
      </c>
      <c r="M32" s="71">
        <v>0</v>
      </c>
    </row>
    <row r="33" spans="1:13" ht="12.75">
      <c r="A33" s="73" t="s">
        <v>258</v>
      </c>
      <c r="B33" s="39">
        <v>515</v>
      </c>
      <c r="C33" s="70">
        <v>1.082</v>
      </c>
      <c r="D33" s="71">
        <v>1545.7142857143</v>
      </c>
      <c r="E33" s="71">
        <v>0.0039264037</v>
      </c>
      <c r="F33" s="48" t="s">
        <v>85</v>
      </c>
      <c r="G33" s="39" t="s">
        <v>85</v>
      </c>
      <c r="H33" s="39" t="s">
        <v>85</v>
      </c>
      <c r="I33" s="43">
        <v>1.082</v>
      </c>
      <c r="J33" s="71">
        <v>1545.7142857143</v>
      </c>
      <c r="K33" s="71">
        <v>0.0041974121</v>
      </c>
      <c r="L33" s="70">
        <v>0</v>
      </c>
      <c r="M33" s="39" t="s">
        <v>85</v>
      </c>
    </row>
    <row r="34" spans="1:13" ht="12.75">
      <c r="A34" s="73" t="s">
        <v>259</v>
      </c>
      <c r="B34" s="39">
        <v>516</v>
      </c>
      <c r="C34" s="70">
        <v>585.6840000000001</v>
      </c>
      <c r="D34" s="71">
        <v>101.6221468417</v>
      </c>
      <c r="E34" s="71">
        <v>2.1253528683000003</v>
      </c>
      <c r="F34" s="48" t="s">
        <v>85</v>
      </c>
      <c r="G34" s="39" t="s">
        <v>85</v>
      </c>
      <c r="H34" s="39" t="s">
        <v>85</v>
      </c>
      <c r="I34" s="43">
        <v>585.6840000000001</v>
      </c>
      <c r="J34" s="71">
        <v>101.6221468417</v>
      </c>
      <c r="K34" s="71">
        <v>2.272049099</v>
      </c>
      <c r="L34" s="70">
        <v>585.6840000000001</v>
      </c>
      <c r="M34" s="71">
        <v>101.6221468417</v>
      </c>
    </row>
    <row r="35" spans="1:13" ht="12.75">
      <c r="A35" s="73" t="s">
        <v>260</v>
      </c>
      <c r="B35" s="39">
        <v>517</v>
      </c>
      <c r="C35" s="70">
        <v>1646.678</v>
      </c>
      <c r="D35" s="71">
        <v>91.6112830202</v>
      </c>
      <c r="E35" s="71">
        <v>5.9755291428</v>
      </c>
      <c r="F35" s="70">
        <v>636.626</v>
      </c>
      <c r="G35" s="71">
        <v>91.52079907070001</v>
      </c>
      <c r="H35" s="71">
        <v>35.7808632469</v>
      </c>
      <c r="I35" s="43">
        <v>1010.052</v>
      </c>
      <c r="J35" s="71">
        <v>91.6684061591</v>
      </c>
      <c r="K35" s="71">
        <v>3.9183036186</v>
      </c>
      <c r="L35" s="72">
        <v>484.836</v>
      </c>
      <c r="M35" s="72">
        <v>91.8290001269</v>
      </c>
    </row>
    <row r="36" spans="1:13" ht="12.75">
      <c r="A36" s="57" t="s">
        <v>100</v>
      </c>
      <c r="B36" s="39"/>
      <c r="C36" s="70"/>
      <c r="D36" s="74"/>
      <c r="E36" s="74"/>
      <c r="F36" s="48"/>
      <c r="G36" s="74"/>
      <c r="H36" s="74"/>
      <c r="I36" s="72"/>
      <c r="J36" s="74"/>
      <c r="K36" s="74"/>
      <c r="L36" s="72"/>
      <c r="M36" s="74"/>
    </row>
    <row r="37" spans="1:13" ht="12.75">
      <c r="A37" s="75" t="s">
        <v>261</v>
      </c>
      <c r="B37" s="39">
        <v>518</v>
      </c>
      <c r="C37" s="70">
        <v>0</v>
      </c>
      <c r="D37" s="45" t="s">
        <v>85</v>
      </c>
      <c r="E37" s="45" t="s">
        <v>85</v>
      </c>
      <c r="F37" s="70">
        <v>0</v>
      </c>
      <c r="G37" s="45" t="s">
        <v>85</v>
      </c>
      <c r="H37" s="45" t="s">
        <v>85</v>
      </c>
      <c r="I37" s="39" t="s">
        <v>85</v>
      </c>
      <c r="J37" s="39" t="s">
        <v>85</v>
      </c>
      <c r="K37" s="39" t="s">
        <v>85</v>
      </c>
      <c r="L37" s="39" t="s">
        <v>85</v>
      </c>
      <c r="M37" s="39" t="s">
        <v>85</v>
      </c>
    </row>
    <row r="38" spans="1:13" ht="36">
      <c r="A38" s="75" t="s">
        <v>262</v>
      </c>
      <c r="B38" s="39">
        <v>519</v>
      </c>
      <c r="C38" s="70">
        <v>0</v>
      </c>
      <c r="D38" s="45" t="s">
        <v>85</v>
      </c>
      <c r="E38" s="45" t="s">
        <v>85</v>
      </c>
      <c r="F38" s="70">
        <v>0</v>
      </c>
      <c r="G38" s="45" t="s">
        <v>85</v>
      </c>
      <c r="H38" s="45" t="s">
        <v>85</v>
      </c>
      <c r="I38" s="39" t="s">
        <v>85</v>
      </c>
      <c r="J38" s="39" t="s">
        <v>85</v>
      </c>
      <c r="K38" s="39" t="s">
        <v>85</v>
      </c>
      <c r="L38" s="39" t="s">
        <v>85</v>
      </c>
      <c r="M38" s="39" t="s">
        <v>85</v>
      </c>
    </row>
    <row r="39" spans="1:13" ht="36">
      <c r="A39" s="75" t="s">
        <v>263</v>
      </c>
      <c r="B39" s="39">
        <v>520</v>
      </c>
      <c r="C39" s="70">
        <v>0</v>
      </c>
      <c r="D39" s="39" t="s">
        <v>85</v>
      </c>
      <c r="E39" s="39" t="s">
        <v>85</v>
      </c>
      <c r="F39" s="70">
        <v>0</v>
      </c>
      <c r="G39" s="39" t="s">
        <v>85</v>
      </c>
      <c r="H39" s="39" t="s">
        <v>85</v>
      </c>
      <c r="I39" s="39" t="s">
        <v>85</v>
      </c>
      <c r="J39" s="39" t="s">
        <v>85</v>
      </c>
      <c r="K39" s="39" t="s">
        <v>85</v>
      </c>
      <c r="L39" s="39" t="s">
        <v>85</v>
      </c>
      <c r="M39" s="39" t="s">
        <v>85</v>
      </c>
    </row>
    <row r="40" spans="1:13" ht="48">
      <c r="A40" s="75" t="s">
        <v>264</v>
      </c>
      <c r="B40" s="39">
        <v>521</v>
      </c>
      <c r="C40" s="70">
        <v>1161.382</v>
      </c>
      <c r="D40" s="71">
        <v>85.2668945087</v>
      </c>
      <c r="E40" s="71">
        <v>4.2144681516</v>
      </c>
      <c r="F40" s="70">
        <v>464.553</v>
      </c>
      <c r="G40" s="71">
        <v>85.26693121790001</v>
      </c>
      <c r="H40" s="71">
        <v>26.109689777</v>
      </c>
      <c r="I40" s="43">
        <v>696.8290000000001</v>
      </c>
      <c r="J40" s="71">
        <v>85.2668700358</v>
      </c>
      <c r="K40" s="71">
        <v>2.7032148763</v>
      </c>
      <c r="L40" s="72">
        <v>313.57300000000004</v>
      </c>
      <c r="M40" s="72">
        <v>85.2668216612</v>
      </c>
    </row>
    <row r="41" spans="1:13" ht="12.75">
      <c r="A41" s="73" t="s">
        <v>265</v>
      </c>
      <c r="B41" s="39">
        <v>522</v>
      </c>
      <c r="C41" s="70">
        <v>19.566000000000003</v>
      </c>
      <c r="D41" s="71">
        <v>97.328756902</v>
      </c>
      <c r="E41" s="71">
        <v>0.0710018614</v>
      </c>
      <c r="F41" s="70">
        <v>19.566000000000003</v>
      </c>
      <c r="G41" s="71">
        <v>97.328756902</v>
      </c>
      <c r="H41" s="71">
        <v>1.099685483</v>
      </c>
      <c r="I41" s="39" t="s">
        <v>85</v>
      </c>
      <c r="J41" s="39" t="s">
        <v>85</v>
      </c>
      <c r="K41" s="39" t="s">
        <v>85</v>
      </c>
      <c r="L41" s="39" t="s">
        <v>85</v>
      </c>
      <c r="M41" s="39" t="s">
        <v>85</v>
      </c>
    </row>
    <row r="42" spans="1:13" ht="24">
      <c r="A42" s="73" t="s">
        <v>266</v>
      </c>
      <c r="B42" s="39">
        <v>523</v>
      </c>
      <c r="C42" s="70">
        <v>0.003</v>
      </c>
      <c r="D42" s="71">
        <v>0</v>
      </c>
      <c r="E42" s="71">
        <v>1.08865E-05</v>
      </c>
      <c r="F42" s="70">
        <v>0.001</v>
      </c>
      <c r="G42" s="71">
        <v>0</v>
      </c>
      <c r="H42" s="71">
        <v>5.62039E-05</v>
      </c>
      <c r="I42" s="43">
        <v>0.002</v>
      </c>
      <c r="J42" s="71">
        <v>0</v>
      </c>
      <c r="K42" s="71">
        <v>7.7586E-06</v>
      </c>
      <c r="L42" s="72">
        <v>0</v>
      </c>
      <c r="M42" s="71">
        <v>0</v>
      </c>
    </row>
    <row r="43" spans="1:13" ht="36">
      <c r="A43" s="73" t="s">
        <v>267</v>
      </c>
      <c r="B43" s="39">
        <v>524</v>
      </c>
      <c r="C43" s="70">
        <v>1138.306</v>
      </c>
      <c r="D43" s="71">
        <v>116.6604321015</v>
      </c>
      <c r="E43" s="71">
        <v>4.1307290657</v>
      </c>
      <c r="F43" s="48" t="s">
        <v>85</v>
      </c>
      <c r="G43" s="39" t="s">
        <v>85</v>
      </c>
      <c r="H43" s="39" t="s">
        <v>85</v>
      </c>
      <c r="I43" s="43">
        <v>1138.306</v>
      </c>
      <c r="J43" s="71">
        <v>116.6604321015</v>
      </c>
      <c r="K43" s="71">
        <v>4.4158404903</v>
      </c>
      <c r="L43" s="72">
        <v>0</v>
      </c>
      <c r="M43" s="71">
        <v>0</v>
      </c>
    </row>
    <row r="44" spans="1:13" ht="24">
      <c r="A44" s="73" t="s">
        <v>268</v>
      </c>
      <c r="B44" s="39">
        <v>525</v>
      </c>
      <c r="C44" s="70">
        <v>499.788</v>
      </c>
      <c r="D44" s="71">
        <v>99.366765214</v>
      </c>
      <c r="E44" s="71">
        <v>1.8136501242</v>
      </c>
      <c r="F44" s="48" t="s">
        <v>85</v>
      </c>
      <c r="G44" s="39" t="s">
        <v>85</v>
      </c>
      <c r="H44" s="39" t="s">
        <v>85</v>
      </c>
      <c r="I44" s="43">
        <v>499.788</v>
      </c>
      <c r="J44" s="71">
        <v>99.366765214</v>
      </c>
      <c r="K44" s="71">
        <v>1.9388319898</v>
      </c>
      <c r="L44" s="70">
        <v>499.788</v>
      </c>
      <c r="M44" s="71">
        <v>99.366765214</v>
      </c>
    </row>
    <row r="45" spans="1:13" ht="12.75">
      <c r="A45" s="73" t="s">
        <v>269</v>
      </c>
      <c r="B45" s="39">
        <v>526</v>
      </c>
      <c r="C45" s="70">
        <v>9.272</v>
      </c>
      <c r="D45" s="71">
        <v>116.0886440466</v>
      </c>
      <c r="E45" s="71">
        <v>0.0336465941</v>
      </c>
      <c r="F45" s="48" t="s">
        <v>85</v>
      </c>
      <c r="G45" s="39" t="s">
        <v>85</v>
      </c>
      <c r="H45" s="39" t="s">
        <v>85</v>
      </c>
      <c r="I45" s="43">
        <v>9.272</v>
      </c>
      <c r="J45" s="71">
        <v>116.0886440466</v>
      </c>
      <c r="K45" s="71">
        <v>0.0359689513</v>
      </c>
      <c r="L45" s="70">
        <v>8.849</v>
      </c>
      <c r="M45" s="71">
        <v>160.10493938850001</v>
      </c>
    </row>
    <row r="46" spans="1:13" ht="12.75">
      <c r="A46" s="73" t="s">
        <v>270</v>
      </c>
      <c r="B46" s="39">
        <v>527</v>
      </c>
      <c r="C46" s="70">
        <v>197.56300000000002</v>
      </c>
      <c r="D46" s="71">
        <v>129.0982990597</v>
      </c>
      <c r="E46" s="71">
        <v>0.7169242949</v>
      </c>
      <c r="F46" s="70">
        <v>83.702</v>
      </c>
      <c r="G46" s="71">
        <v>114.2034601321</v>
      </c>
      <c r="H46" s="71">
        <v>4.7043787333000004</v>
      </c>
      <c r="I46" s="43">
        <v>113.861</v>
      </c>
      <c r="J46" s="71">
        <v>142.7885278589</v>
      </c>
      <c r="K46" s="71">
        <v>0.44170198</v>
      </c>
      <c r="L46" s="70">
        <v>101.64800000000001</v>
      </c>
      <c r="M46" s="71">
        <v>143.49968236040002</v>
      </c>
    </row>
    <row r="47" spans="1:13" ht="12.75" hidden="1">
      <c r="A47" s="1" t="s">
        <v>271</v>
      </c>
      <c r="B47" s="1">
        <v>-501</v>
      </c>
      <c r="C47" s="76">
        <v>153.03300000000002</v>
      </c>
      <c r="D47" s="77"/>
      <c r="E47" s="77"/>
      <c r="F47" s="76">
        <v>73.292</v>
      </c>
      <c r="G47" s="77"/>
      <c r="H47" s="77"/>
      <c r="I47" s="76">
        <v>79.741</v>
      </c>
      <c r="J47" s="77"/>
      <c r="K47" s="77"/>
      <c r="L47" s="76">
        <v>70.83500000000001</v>
      </c>
      <c r="M47" s="78"/>
    </row>
    <row r="48" spans="1:13" ht="12.75" hidden="1">
      <c r="A48" s="1" t="s">
        <v>272</v>
      </c>
      <c r="B48" s="1">
        <v>-502</v>
      </c>
      <c r="C48" s="76">
        <v>0</v>
      </c>
      <c r="D48" s="76">
        <v>0</v>
      </c>
      <c r="E48" s="77"/>
      <c r="F48" s="76">
        <v>0</v>
      </c>
      <c r="G48" s="76">
        <v>0</v>
      </c>
      <c r="H48" s="77"/>
      <c r="I48" s="76">
        <v>0</v>
      </c>
      <c r="J48" s="76">
        <v>0</v>
      </c>
      <c r="K48" s="77"/>
      <c r="L48" s="76">
        <v>0</v>
      </c>
      <c r="M48" s="79">
        <v>0</v>
      </c>
    </row>
    <row r="49" spans="1:13" ht="12.75">
      <c r="A49" s="1"/>
      <c r="B49" s="1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80"/>
    </row>
    <row r="50" spans="1:13" ht="12.75">
      <c r="A50" s="1"/>
      <c r="B50" s="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>
      <c r="A51" s="1"/>
      <c r="B51" s="1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</sheetData>
  <sheetProtection sheet="1" objects="1" scenarios="1"/>
  <mergeCells count="18">
    <mergeCell ref="A1:M1"/>
    <mergeCell ref="A13:A16"/>
    <mergeCell ref="B13:B16"/>
    <mergeCell ref="C13:E13"/>
    <mergeCell ref="F13:M13"/>
    <mergeCell ref="C14:C16"/>
    <mergeCell ref="D14:D16"/>
    <mergeCell ref="E14:E16"/>
    <mergeCell ref="F14:H14"/>
    <mergeCell ref="I14:K14"/>
    <mergeCell ref="L14:M14"/>
    <mergeCell ref="F15:F16"/>
    <mergeCell ref="G15:G16"/>
    <mergeCell ref="H15:H16"/>
    <mergeCell ref="I15:I16"/>
    <mergeCell ref="J15:J16"/>
    <mergeCell ref="K15:K16"/>
    <mergeCell ref="L15:M15"/>
  </mergeCells>
  <printOptions/>
  <pageMargins left="0.1968503937007874" right="0.1968503937007874" top="0.3937007874015748" bottom="0.3937007874015748" header="0.5" footer="0.5"/>
  <pageSetup horizontalDpi="2048" verticalDpi="2048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zoomScale="90" zoomScaleNormal="90" zoomScalePageLayoutView="0" workbookViewId="0" topLeftCell="A1">
      <pane xSplit="2" ySplit="17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8" sqref="C18"/>
    </sheetView>
  </sheetViews>
  <sheetFormatPr defaultColWidth="9.140625" defaultRowHeight="12.75"/>
  <cols>
    <col min="1" max="1" width="32.57421875" style="0" customWidth="1"/>
    <col min="2" max="2" width="6.00390625" style="0" customWidth="1"/>
    <col min="3" max="3" width="11.140625" style="0" customWidth="1"/>
    <col min="4" max="4" width="8.421875" style="0" customWidth="1"/>
    <col min="5" max="5" width="10.7109375" style="0" customWidth="1"/>
    <col min="6" max="6" width="11.00390625" style="0" customWidth="1"/>
    <col min="7" max="7" width="10.00390625" style="0" customWidth="1"/>
    <col min="8" max="8" width="10.28125" style="0" customWidth="1"/>
    <col min="9" max="9" width="9.421875" style="0" customWidth="1"/>
    <col min="10" max="10" width="10.421875" style="0" customWidth="1"/>
    <col min="11" max="11" width="8.421875" style="0" customWidth="1"/>
    <col min="12" max="12" width="9.8515625" style="0" customWidth="1"/>
    <col min="13" max="13" width="9.421875" style="0" customWidth="1"/>
    <col min="14" max="14" width="8.421875" style="0" customWidth="1"/>
    <col min="15" max="15" width="11.28125" style="0" customWidth="1"/>
    <col min="16" max="16" width="1.28515625" style="0" customWidth="1"/>
    <col min="17" max="17" width="2.28125" style="0" customWidth="1"/>
    <col min="18" max="52" width="8.8515625" style="0" customWidth="1"/>
  </cols>
  <sheetData>
    <row r="1" spans="1:15" ht="18.75">
      <c r="A1" s="133" t="s">
        <v>273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2.75">
      <c r="A2" s="66" t="s">
        <v>235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2.75" hidden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 hidden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 hidden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 hidden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 hidden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2.75" hidden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2.75" hidden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2.75" hidden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5.75">
      <c r="A11" s="33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65" t="s">
        <v>211</v>
      </c>
    </row>
    <row r="12" spans="1:15" ht="12.75" hidden="1">
      <c r="A12" s="34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2.75">
      <c r="A13" s="135" t="str">
        <f>"ПОКАЗАТЕЛЬ"</f>
        <v>ПОКАЗАТЕЛЬ</v>
      </c>
      <c r="B13" s="135" t="str">
        <f>"Код строки"</f>
        <v>Код строки</v>
      </c>
      <c r="C13" s="135" t="s">
        <v>274</v>
      </c>
      <c r="D13" s="135" t="s">
        <v>275</v>
      </c>
      <c r="E13" s="135" t="s">
        <v>276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1:15" ht="12.75">
      <c r="A14" s="136"/>
      <c r="B14" s="136"/>
      <c r="C14" s="136"/>
      <c r="D14" s="136"/>
      <c r="E14" s="135" t="s">
        <v>277</v>
      </c>
      <c r="F14" s="135" t="s">
        <v>278</v>
      </c>
      <c r="G14" s="136"/>
      <c r="H14" s="136"/>
      <c r="I14" s="136"/>
      <c r="J14" s="136"/>
      <c r="K14" s="136"/>
      <c r="L14" s="136"/>
      <c r="M14" s="135" t="s">
        <v>279</v>
      </c>
      <c r="N14" s="135" t="s">
        <v>280</v>
      </c>
      <c r="O14" s="135" t="s">
        <v>281</v>
      </c>
    </row>
    <row r="15" spans="1:15" ht="12.75">
      <c r="A15" s="136"/>
      <c r="B15" s="136"/>
      <c r="C15" s="136"/>
      <c r="D15" s="136"/>
      <c r="E15" s="136"/>
      <c r="F15" s="135" t="s">
        <v>282</v>
      </c>
      <c r="G15" s="136"/>
      <c r="H15" s="135" t="s">
        <v>283</v>
      </c>
      <c r="I15" s="135" t="s">
        <v>284</v>
      </c>
      <c r="J15" s="135" t="s">
        <v>285</v>
      </c>
      <c r="K15" s="135" t="s">
        <v>286</v>
      </c>
      <c r="L15" s="135" t="s">
        <v>287</v>
      </c>
      <c r="M15" s="136"/>
      <c r="N15" s="136"/>
      <c r="O15" s="136"/>
    </row>
    <row r="16" spans="1:15" ht="48">
      <c r="A16" s="136"/>
      <c r="B16" s="136"/>
      <c r="C16" s="136"/>
      <c r="D16" s="136"/>
      <c r="E16" s="136"/>
      <c r="F16" s="35" t="s">
        <v>237</v>
      </c>
      <c r="G16" s="35" t="s">
        <v>288</v>
      </c>
      <c r="H16" s="136"/>
      <c r="I16" s="136"/>
      <c r="J16" s="136"/>
      <c r="K16" s="136"/>
      <c r="L16" s="136"/>
      <c r="M16" s="136"/>
      <c r="N16" s="136"/>
      <c r="O16" s="136"/>
    </row>
    <row r="17" spans="1:15" ht="12.75">
      <c r="A17" s="68" t="str">
        <f>"1"</f>
        <v>1</v>
      </c>
      <c r="B17" s="68" t="str">
        <f>"2"</f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</row>
    <row r="18" spans="1:15" ht="12.75">
      <c r="A18" s="42" t="s">
        <v>289</v>
      </c>
      <c r="B18" s="39">
        <v>601</v>
      </c>
      <c r="C18" s="43">
        <v>27532.885000000002</v>
      </c>
      <c r="D18" s="72">
        <v>100</v>
      </c>
      <c r="E18" s="43">
        <v>21900.511</v>
      </c>
      <c r="F18" s="43">
        <v>4007.299</v>
      </c>
      <c r="G18" s="43">
        <v>151.792</v>
      </c>
      <c r="H18" s="43">
        <v>15190.089</v>
      </c>
      <c r="I18" s="43">
        <v>896.2170000000001</v>
      </c>
      <c r="J18" s="43">
        <v>0.094</v>
      </c>
      <c r="K18" s="43">
        <v>1646.678</v>
      </c>
      <c r="L18" s="43">
        <v>160.13400000000001</v>
      </c>
      <c r="M18" s="43">
        <v>3283.067</v>
      </c>
      <c r="N18" s="43">
        <v>678.594</v>
      </c>
      <c r="O18" s="43">
        <v>1670.7130000000002</v>
      </c>
    </row>
    <row r="19" spans="1:15" ht="12.75">
      <c r="A19" s="46" t="s">
        <v>100</v>
      </c>
      <c r="B19" s="39"/>
      <c r="C19" s="43"/>
      <c r="D19" s="7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24">
      <c r="A20" s="47" t="s">
        <v>290</v>
      </c>
      <c r="B20" s="39">
        <v>602</v>
      </c>
      <c r="C20" s="43">
        <v>214.49200000000002</v>
      </c>
      <c r="D20" s="71">
        <v>0.7790393197000001</v>
      </c>
      <c r="E20" s="43">
        <v>146.126</v>
      </c>
      <c r="F20" s="43">
        <v>5.164000000000001</v>
      </c>
      <c r="G20" s="43">
        <v>0.169</v>
      </c>
      <c r="H20" s="43">
        <v>106.658</v>
      </c>
      <c r="I20" s="43">
        <v>32.787</v>
      </c>
      <c r="J20" s="43">
        <v>0</v>
      </c>
      <c r="K20" s="43">
        <v>0.004</v>
      </c>
      <c r="L20" s="43">
        <v>1.5130000000000001</v>
      </c>
      <c r="M20" s="43">
        <v>21.495</v>
      </c>
      <c r="N20" s="43">
        <v>10.024000000000001</v>
      </c>
      <c r="O20" s="43">
        <v>36.847</v>
      </c>
    </row>
    <row r="21" spans="1:15" ht="12.75">
      <c r="A21" s="47" t="s">
        <v>291</v>
      </c>
      <c r="B21" s="39">
        <v>603</v>
      </c>
      <c r="C21" s="43">
        <v>0.6950000000000001</v>
      </c>
      <c r="D21" s="71">
        <v>0.0025242542</v>
      </c>
      <c r="E21" s="43">
        <v>0.371</v>
      </c>
      <c r="F21" s="43">
        <v>0.061000000000000006</v>
      </c>
      <c r="G21" s="43">
        <v>0</v>
      </c>
      <c r="H21" s="43">
        <v>0.308</v>
      </c>
      <c r="I21" s="43">
        <v>0.001</v>
      </c>
      <c r="J21" s="43">
        <v>0</v>
      </c>
      <c r="K21" s="43">
        <v>0</v>
      </c>
      <c r="L21" s="43">
        <v>0.001</v>
      </c>
      <c r="M21" s="43">
        <v>0.04</v>
      </c>
      <c r="N21" s="43">
        <v>0.111</v>
      </c>
      <c r="O21" s="43">
        <v>0.17300000000000001</v>
      </c>
    </row>
    <row r="22" spans="1:15" ht="12.75">
      <c r="A22" s="47" t="s">
        <v>292</v>
      </c>
      <c r="B22" s="39">
        <v>604</v>
      </c>
      <c r="C22" s="43">
        <v>569.251</v>
      </c>
      <c r="D22" s="71">
        <v>2.0675312449</v>
      </c>
      <c r="E22" s="43">
        <v>357.552</v>
      </c>
      <c r="F22" s="43">
        <v>445.49600000000004</v>
      </c>
      <c r="G22" s="43">
        <v>47.339000000000006</v>
      </c>
      <c r="H22" s="43">
        <v>690.215</v>
      </c>
      <c r="I22" s="43">
        <v>-1965.316</v>
      </c>
      <c r="J22" s="43">
        <v>0</v>
      </c>
      <c r="K22" s="43">
        <v>1185.516</v>
      </c>
      <c r="L22" s="43">
        <v>1.641</v>
      </c>
      <c r="M22" s="43">
        <v>197.572</v>
      </c>
      <c r="N22" s="43">
        <v>8.982000000000001</v>
      </c>
      <c r="O22" s="43">
        <v>5.1450000000000005</v>
      </c>
    </row>
    <row r="23" spans="1:15" ht="12.75">
      <c r="A23" s="81" t="s">
        <v>128</v>
      </c>
      <c r="B23" s="39"/>
      <c r="C23" s="43"/>
      <c r="D23" s="7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24">
      <c r="A24" s="82" t="s">
        <v>293</v>
      </c>
      <c r="B24" s="39">
        <v>605</v>
      </c>
      <c r="C24" s="43">
        <v>1149.7430000000002</v>
      </c>
      <c r="D24" s="71">
        <v>4.1758900311</v>
      </c>
      <c r="E24" s="43">
        <v>1102.521</v>
      </c>
      <c r="F24" s="43">
        <v>213.949</v>
      </c>
      <c r="G24" s="43">
        <v>21.56</v>
      </c>
      <c r="H24" s="43">
        <v>160.16400000000002</v>
      </c>
      <c r="I24" s="43">
        <v>372.355</v>
      </c>
      <c r="J24" s="43">
        <v>0</v>
      </c>
      <c r="K24" s="43">
        <v>355.63800000000003</v>
      </c>
      <c r="L24" s="43">
        <v>0.41500000000000004</v>
      </c>
      <c r="M24" s="43">
        <v>46.864000000000004</v>
      </c>
      <c r="N24" s="43">
        <v>0.35700000000000004</v>
      </c>
      <c r="O24" s="43">
        <v>0.001</v>
      </c>
    </row>
    <row r="25" spans="1:15" ht="12.75">
      <c r="A25" s="83" t="s">
        <v>128</v>
      </c>
      <c r="B25" s="39"/>
      <c r="C25" s="43"/>
      <c r="D25" s="7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48">
      <c r="A26" s="84" t="s">
        <v>294</v>
      </c>
      <c r="B26" s="39">
        <v>606</v>
      </c>
      <c r="C26" s="43">
        <v>37.306000000000004</v>
      </c>
      <c r="D26" s="71">
        <v>0.13549615310000002</v>
      </c>
      <c r="E26" s="43">
        <v>37.301</v>
      </c>
      <c r="F26" s="43">
        <v>36.086</v>
      </c>
      <c r="G26" s="43">
        <v>0</v>
      </c>
      <c r="H26" s="43">
        <v>1.215</v>
      </c>
      <c r="I26" s="43">
        <v>0</v>
      </c>
      <c r="J26" s="43">
        <v>0</v>
      </c>
      <c r="K26" s="43">
        <v>0</v>
      </c>
      <c r="L26" s="43">
        <v>0</v>
      </c>
      <c r="M26" s="43">
        <v>0.005</v>
      </c>
      <c r="N26" s="43">
        <v>0</v>
      </c>
      <c r="O26" s="43">
        <v>0</v>
      </c>
    </row>
    <row r="27" spans="1:15" ht="24">
      <c r="A27" s="82" t="s">
        <v>295</v>
      </c>
      <c r="B27" s="39">
        <v>607</v>
      </c>
      <c r="C27" s="43">
        <v>-580.493</v>
      </c>
      <c r="D27" s="45" t="s">
        <v>85</v>
      </c>
      <c r="E27" s="43">
        <v>-744.97</v>
      </c>
      <c r="F27" s="43">
        <v>231.54600000000002</v>
      </c>
      <c r="G27" s="43">
        <v>25.779</v>
      </c>
      <c r="H27" s="43">
        <v>530.051</v>
      </c>
      <c r="I27" s="43">
        <v>-2337.6710000000003</v>
      </c>
      <c r="J27" s="43">
        <v>0</v>
      </c>
      <c r="K27" s="43">
        <v>829.878</v>
      </c>
      <c r="L27" s="43">
        <v>1.226</v>
      </c>
      <c r="M27" s="43">
        <v>150.708</v>
      </c>
      <c r="N27" s="43">
        <v>8.625</v>
      </c>
      <c r="O27" s="43">
        <v>5.144</v>
      </c>
    </row>
    <row r="28" spans="1:15" ht="12.75">
      <c r="A28" s="83" t="s">
        <v>128</v>
      </c>
      <c r="B28" s="39"/>
      <c r="C28" s="43"/>
      <c r="D28" s="7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.75">
      <c r="A29" s="84" t="s">
        <v>296</v>
      </c>
      <c r="B29" s="39">
        <v>608</v>
      </c>
      <c r="C29" s="43">
        <v>-699.366</v>
      </c>
      <c r="D29" s="45" t="s">
        <v>85</v>
      </c>
      <c r="E29" s="43">
        <v>-836.642</v>
      </c>
      <c r="F29" s="43">
        <v>226.93200000000002</v>
      </c>
      <c r="G29" s="43">
        <v>25.687</v>
      </c>
      <c r="H29" s="43">
        <v>478.54400000000004</v>
      </c>
      <c r="I29" s="43">
        <v>-2328.505</v>
      </c>
      <c r="J29" s="43">
        <v>0</v>
      </c>
      <c r="K29" s="43">
        <v>785.616</v>
      </c>
      <c r="L29" s="43">
        <v>0.771</v>
      </c>
      <c r="M29" s="43">
        <v>134.618</v>
      </c>
      <c r="N29" s="43">
        <v>1.19</v>
      </c>
      <c r="O29" s="43">
        <v>1.468</v>
      </c>
    </row>
    <row r="30" spans="1:15" ht="12.75">
      <c r="A30" s="47" t="s">
        <v>297</v>
      </c>
      <c r="B30" s="39">
        <v>609</v>
      </c>
      <c r="C30" s="43">
        <v>2363.241</v>
      </c>
      <c r="D30" s="71">
        <v>8.5833395229</v>
      </c>
      <c r="E30" s="43">
        <v>1989.9650000000001</v>
      </c>
      <c r="F30" s="43">
        <v>114.06400000000001</v>
      </c>
      <c r="G30" s="43">
        <v>4.461</v>
      </c>
      <c r="H30" s="43">
        <v>1046.731</v>
      </c>
      <c r="I30" s="43">
        <v>437.98600000000005</v>
      </c>
      <c r="J30" s="43">
        <v>0.094</v>
      </c>
      <c r="K30" s="43">
        <v>385.716</v>
      </c>
      <c r="L30" s="43">
        <v>5.3740000000000006</v>
      </c>
      <c r="M30" s="43">
        <v>184.889</v>
      </c>
      <c r="N30" s="43">
        <v>79.36800000000001</v>
      </c>
      <c r="O30" s="43">
        <v>109.019</v>
      </c>
    </row>
    <row r="31" spans="1:15" ht="12.75">
      <c r="A31" s="81" t="s">
        <v>128</v>
      </c>
      <c r="B31" s="39"/>
      <c r="C31" s="43"/>
      <c r="D31" s="7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24">
      <c r="A32" s="82" t="s">
        <v>298</v>
      </c>
      <c r="B32" s="39">
        <v>610</v>
      </c>
      <c r="C32" s="43">
        <v>307.29</v>
      </c>
      <c r="D32" s="71">
        <v>1.1160835488</v>
      </c>
      <c r="E32" s="43">
        <v>236.85</v>
      </c>
      <c r="F32" s="43">
        <v>29.971</v>
      </c>
      <c r="G32" s="43">
        <v>3.113</v>
      </c>
      <c r="H32" s="43">
        <v>109.86200000000001</v>
      </c>
      <c r="I32" s="43">
        <v>96.423</v>
      </c>
      <c r="J32" s="43">
        <v>0.094</v>
      </c>
      <c r="K32" s="43">
        <v>0.342</v>
      </c>
      <c r="L32" s="43">
        <v>0.158</v>
      </c>
      <c r="M32" s="43">
        <v>18.562</v>
      </c>
      <c r="N32" s="43">
        <v>10.964</v>
      </c>
      <c r="O32" s="43">
        <v>40.914</v>
      </c>
    </row>
    <row r="33" spans="1:15" ht="36">
      <c r="A33" s="82" t="s">
        <v>299</v>
      </c>
      <c r="B33" s="39">
        <v>611</v>
      </c>
      <c r="C33" s="43">
        <v>8.412</v>
      </c>
      <c r="D33" s="71">
        <v>0.0305525556</v>
      </c>
      <c r="E33" s="43">
        <v>2.019</v>
      </c>
      <c r="F33" s="43">
        <v>0.101</v>
      </c>
      <c r="G33" s="43">
        <v>0.024</v>
      </c>
      <c r="H33" s="43">
        <v>9.863000000000001</v>
      </c>
      <c r="I33" s="43">
        <v>-7.95</v>
      </c>
      <c r="J33" s="43">
        <v>0</v>
      </c>
      <c r="K33" s="43">
        <v>0.005</v>
      </c>
      <c r="L33" s="43">
        <v>0</v>
      </c>
      <c r="M33" s="43">
        <v>1.097</v>
      </c>
      <c r="N33" s="43">
        <v>1.4260000000000002</v>
      </c>
      <c r="O33" s="43">
        <v>3.87</v>
      </c>
    </row>
    <row r="34" spans="1:15" ht="12.75">
      <c r="A34" s="82" t="s">
        <v>300</v>
      </c>
      <c r="B34" s="39">
        <v>612</v>
      </c>
      <c r="C34" s="43">
        <v>-0.93</v>
      </c>
      <c r="D34" s="45" t="s">
        <v>85</v>
      </c>
      <c r="E34" s="43">
        <v>-0.93</v>
      </c>
      <c r="F34" s="43">
        <v>0.02</v>
      </c>
      <c r="G34" s="43">
        <v>0.002</v>
      </c>
      <c r="H34" s="43">
        <v>0</v>
      </c>
      <c r="I34" s="43">
        <v>-0.9500000000000001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</row>
    <row r="35" spans="1:15" ht="36">
      <c r="A35" s="82" t="s">
        <v>301</v>
      </c>
      <c r="B35" s="39">
        <v>613</v>
      </c>
      <c r="C35" s="43">
        <v>-195.109</v>
      </c>
      <c r="D35" s="45" t="s">
        <v>85</v>
      </c>
      <c r="E35" s="43">
        <v>-208.559</v>
      </c>
      <c r="F35" s="43">
        <v>8.629</v>
      </c>
      <c r="G35" s="43">
        <v>0.618</v>
      </c>
      <c r="H35" s="43">
        <v>45.079</v>
      </c>
      <c r="I35" s="43">
        <v>-262.277</v>
      </c>
      <c r="J35" s="43">
        <v>0</v>
      </c>
      <c r="K35" s="43">
        <v>0</v>
      </c>
      <c r="L35" s="43">
        <v>0.01</v>
      </c>
      <c r="M35" s="43">
        <v>7.416</v>
      </c>
      <c r="N35" s="43">
        <v>0.8290000000000001</v>
      </c>
      <c r="O35" s="43">
        <v>5.205</v>
      </c>
    </row>
    <row r="36" spans="1:15" ht="24">
      <c r="A36" s="82" t="s">
        <v>302</v>
      </c>
      <c r="B36" s="39">
        <v>614</v>
      </c>
      <c r="C36" s="43">
        <v>349.49</v>
      </c>
      <c r="D36" s="71">
        <v>1.2693548097</v>
      </c>
      <c r="E36" s="43">
        <v>331.426</v>
      </c>
      <c r="F36" s="43">
        <v>8.55</v>
      </c>
      <c r="G36" s="43">
        <v>0.745</v>
      </c>
      <c r="H36" s="43">
        <v>58.408</v>
      </c>
      <c r="I36" s="43">
        <v>263.83</v>
      </c>
      <c r="J36" s="43">
        <v>0</v>
      </c>
      <c r="K36" s="43">
        <v>0</v>
      </c>
      <c r="L36" s="43">
        <v>0.638</v>
      </c>
      <c r="M36" s="43">
        <v>7.055000000000001</v>
      </c>
      <c r="N36" s="43">
        <v>4.932</v>
      </c>
      <c r="O36" s="43">
        <v>6.077</v>
      </c>
    </row>
    <row r="37" spans="1:15" ht="24">
      <c r="A37" s="47" t="s">
        <v>303</v>
      </c>
      <c r="B37" s="39">
        <v>615</v>
      </c>
      <c r="C37" s="43">
        <v>1801.539</v>
      </c>
      <c r="D37" s="71">
        <v>6.5432264</v>
      </c>
      <c r="E37" s="43">
        <v>1439.289</v>
      </c>
      <c r="F37" s="43">
        <v>-66.57300000000001</v>
      </c>
      <c r="G37" s="43">
        <v>-3.7550000000000003</v>
      </c>
      <c r="H37" s="43">
        <v>640.3000000000001</v>
      </c>
      <c r="I37" s="43">
        <v>856.9770000000001</v>
      </c>
      <c r="J37" s="43">
        <v>0</v>
      </c>
      <c r="K37" s="43">
        <v>0</v>
      </c>
      <c r="L37" s="43">
        <v>8.585</v>
      </c>
      <c r="M37" s="43">
        <v>332.8</v>
      </c>
      <c r="N37" s="43">
        <v>1.69</v>
      </c>
      <c r="O37" s="43">
        <v>27.76</v>
      </c>
    </row>
    <row r="38" spans="1:15" ht="12.75">
      <c r="A38" s="47" t="s">
        <v>304</v>
      </c>
      <c r="B38" s="39">
        <v>616</v>
      </c>
      <c r="C38" s="43">
        <v>1753.0810000000001</v>
      </c>
      <c r="D38" s="71">
        <v>6.3672259554</v>
      </c>
      <c r="E38" s="43">
        <v>1465.6100000000001</v>
      </c>
      <c r="F38" s="43">
        <v>201.186</v>
      </c>
      <c r="G38" s="43">
        <v>17.54</v>
      </c>
      <c r="H38" s="43">
        <v>524.226</v>
      </c>
      <c r="I38" s="43">
        <v>731.399</v>
      </c>
      <c r="J38" s="43">
        <v>0</v>
      </c>
      <c r="K38" s="43">
        <v>8.445</v>
      </c>
      <c r="L38" s="43">
        <v>0.35400000000000004</v>
      </c>
      <c r="M38" s="43">
        <v>68.828</v>
      </c>
      <c r="N38" s="43">
        <v>15.445</v>
      </c>
      <c r="O38" s="43">
        <v>203.198</v>
      </c>
    </row>
    <row r="39" spans="1:15" ht="48">
      <c r="A39" s="47" t="s">
        <v>305</v>
      </c>
      <c r="B39" s="39">
        <v>617</v>
      </c>
      <c r="C39" s="43">
        <v>2427.619</v>
      </c>
      <c r="D39" s="71">
        <v>8.8171617322</v>
      </c>
      <c r="E39" s="43">
        <v>1540.1970000000001</v>
      </c>
      <c r="F39" s="43">
        <v>345.67</v>
      </c>
      <c r="G39" s="43">
        <v>24.962</v>
      </c>
      <c r="H39" s="43">
        <v>885.5070000000001</v>
      </c>
      <c r="I39" s="43">
        <v>308.47900000000004</v>
      </c>
      <c r="J39" s="43">
        <v>0</v>
      </c>
      <c r="K39" s="43">
        <v>0.008</v>
      </c>
      <c r="L39" s="43">
        <v>0.533</v>
      </c>
      <c r="M39" s="43">
        <v>84.405</v>
      </c>
      <c r="N39" s="43">
        <v>69.599</v>
      </c>
      <c r="O39" s="43">
        <v>733.418</v>
      </c>
    </row>
    <row r="40" spans="1:15" ht="12.75">
      <c r="A40" s="47" t="s">
        <v>306</v>
      </c>
      <c r="B40" s="39">
        <v>618</v>
      </c>
      <c r="C40" s="43">
        <v>181.68800000000002</v>
      </c>
      <c r="D40" s="71">
        <v>0.6598945225</v>
      </c>
      <c r="E40" s="43">
        <v>126.93900000000001</v>
      </c>
      <c r="F40" s="43">
        <v>10.285</v>
      </c>
      <c r="G40" s="43">
        <v>-0.065</v>
      </c>
      <c r="H40" s="43">
        <v>96.777</v>
      </c>
      <c r="I40" s="43">
        <v>19.841</v>
      </c>
      <c r="J40" s="43">
        <v>0</v>
      </c>
      <c r="K40" s="43">
        <v>0.003</v>
      </c>
      <c r="L40" s="43">
        <v>0.033</v>
      </c>
      <c r="M40" s="43">
        <v>6.01</v>
      </c>
      <c r="N40" s="43">
        <v>5.429</v>
      </c>
      <c r="O40" s="43">
        <v>43.31</v>
      </c>
    </row>
    <row r="41" spans="1:15" ht="12.75">
      <c r="A41" s="47" t="s">
        <v>307</v>
      </c>
      <c r="B41" s="39">
        <v>619</v>
      </c>
      <c r="C41" s="43">
        <v>6862.8640000000005</v>
      </c>
      <c r="D41" s="71">
        <v>24.9260620527</v>
      </c>
      <c r="E41" s="43">
        <v>5345.889</v>
      </c>
      <c r="F41" s="43">
        <v>1459.4550000000002</v>
      </c>
      <c r="G41" s="43">
        <v>48.324000000000005</v>
      </c>
      <c r="H41" s="43">
        <v>3241.686</v>
      </c>
      <c r="I41" s="43">
        <v>643.375</v>
      </c>
      <c r="J41" s="43">
        <v>0</v>
      </c>
      <c r="K41" s="43">
        <v>0.671</v>
      </c>
      <c r="L41" s="43">
        <v>0.7020000000000001</v>
      </c>
      <c r="M41" s="43">
        <v>1386.422</v>
      </c>
      <c r="N41" s="43">
        <v>42.052</v>
      </c>
      <c r="O41" s="43">
        <v>88.501</v>
      </c>
    </row>
    <row r="42" spans="1:15" ht="12.75">
      <c r="A42" s="47" t="s">
        <v>308</v>
      </c>
      <c r="B42" s="39">
        <v>620</v>
      </c>
      <c r="C42" s="43">
        <v>1282.29</v>
      </c>
      <c r="D42" s="71">
        <v>4.6573034391</v>
      </c>
      <c r="E42" s="43">
        <v>1057.0240000000001</v>
      </c>
      <c r="F42" s="43">
        <v>677.062</v>
      </c>
      <c r="G42" s="43">
        <v>2.427</v>
      </c>
      <c r="H42" s="43">
        <v>470.09200000000004</v>
      </c>
      <c r="I42" s="43">
        <v>-90.578</v>
      </c>
      <c r="J42" s="43">
        <v>0</v>
      </c>
      <c r="K42" s="43">
        <v>0.44</v>
      </c>
      <c r="L42" s="43">
        <v>0.008</v>
      </c>
      <c r="M42" s="43">
        <v>204.596</v>
      </c>
      <c r="N42" s="43">
        <v>5.577</v>
      </c>
      <c r="O42" s="43">
        <v>15.093</v>
      </c>
    </row>
    <row r="43" spans="1:15" ht="36">
      <c r="A43" s="47" t="s">
        <v>309</v>
      </c>
      <c r="B43" s="39">
        <v>621</v>
      </c>
      <c r="C43" s="43">
        <v>2069.6040000000003</v>
      </c>
      <c r="D43" s="71">
        <v>7.5168439486</v>
      </c>
      <c r="E43" s="43">
        <v>1598.979</v>
      </c>
      <c r="F43" s="43">
        <v>752.793</v>
      </c>
      <c r="G43" s="43">
        <v>7.426</v>
      </c>
      <c r="H43" s="43">
        <v>966.2180000000001</v>
      </c>
      <c r="I43" s="43">
        <v>-187.72500000000002</v>
      </c>
      <c r="J43" s="43">
        <v>0</v>
      </c>
      <c r="K43" s="43">
        <v>65.799</v>
      </c>
      <c r="L43" s="43">
        <v>1.8940000000000001</v>
      </c>
      <c r="M43" s="43">
        <v>78.168</v>
      </c>
      <c r="N43" s="43">
        <v>54.603</v>
      </c>
      <c r="O43" s="43">
        <v>337.85400000000004</v>
      </c>
    </row>
    <row r="44" spans="1:15" ht="48">
      <c r="A44" s="47" t="s">
        <v>310</v>
      </c>
      <c r="B44" s="39">
        <v>622</v>
      </c>
      <c r="C44" s="43">
        <v>4309.314</v>
      </c>
      <c r="D44" s="71">
        <v>15.6515163594</v>
      </c>
      <c r="E44" s="43">
        <v>4211.292</v>
      </c>
      <c r="F44" s="43">
        <v>18.685000000000002</v>
      </c>
      <c r="G44" s="43">
        <v>0.629</v>
      </c>
      <c r="H44" s="43">
        <v>4173.307</v>
      </c>
      <c r="I44" s="43">
        <v>18.646</v>
      </c>
      <c r="J44" s="43">
        <v>0</v>
      </c>
      <c r="K44" s="43">
        <v>0</v>
      </c>
      <c r="L44" s="43">
        <v>0.654</v>
      </c>
      <c r="M44" s="43">
        <v>79.27300000000001</v>
      </c>
      <c r="N44" s="43">
        <v>18.023</v>
      </c>
      <c r="O44" s="43">
        <v>0.7260000000000001</v>
      </c>
    </row>
    <row r="45" spans="1:15" ht="12.75">
      <c r="A45" s="47" t="s">
        <v>311</v>
      </c>
      <c r="B45" s="39">
        <v>623</v>
      </c>
      <c r="C45" s="43">
        <v>1776.352</v>
      </c>
      <c r="D45" s="71">
        <v>6.4517467022</v>
      </c>
      <c r="E45" s="43">
        <v>1412.362</v>
      </c>
      <c r="F45" s="43">
        <v>8.72</v>
      </c>
      <c r="G45" s="43">
        <v>0.761</v>
      </c>
      <c r="H45" s="43">
        <v>1396.222</v>
      </c>
      <c r="I45" s="43">
        <v>7.371</v>
      </c>
      <c r="J45" s="43">
        <v>0</v>
      </c>
      <c r="K45" s="43">
        <v>0</v>
      </c>
      <c r="L45" s="43">
        <v>0.049</v>
      </c>
      <c r="M45" s="43">
        <v>193.56400000000002</v>
      </c>
      <c r="N45" s="43">
        <v>163.50400000000002</v>
      </c>
      <c r="O45" s="43">
        <v>6.922000000000001</v>
      </c>
    </row>
    <row r="46" spans="1:15" ht="24">
      <c r="A46" s="47" t="s">
        <v>312</v>
      </c>
      <c r="B46" s="39">
        <v>624</v>
      </c>
      <c r="C46" s="43">
        <v>1677.7820000000002</v>
      </c>
      <c r="D46" s="71">
        <v>6.0937384513</v>
      </c>
      <c r="E46" s="43">
        <v>1351.4060000000002</v>
      </c>
      <c r="F46" s="43">
        <v>4.388</v>
      </c>
      <c r="G46" s="43">
        <v>0.224</v>
      </c>
      <c r="H46" s="43">
        <v>1312.967</v>
      </c>
      <c r="I46" s="43">
        <v>33.184000000000005</v>
      </c>
      <c r="J46" s="43">
        <v>0</v>
      </c>
      <c r="K46" s="43">
        <v>0.076</v>
      </c>
      <c r="L46" s="43">
        <v>0.791</v>
      </c>
      <c r="M46" s="43">
        <v>229.18900000000002</v>
      </c>
      <c r="N46" s="43">
        <v>72.84700000000001</v>
      </c>
      <c r="O46" s="43">
        <v>24.34</v>
      </c>
    </row>
    <row r="47" spans="1:15" ht="36">
      <c r="A47" s="47" t="s">
        <v>313</v>
      </c>
      <c r="B47" s="39">
        <v>625</v>
      </c>
      <c r="C47" s="43">
        <v>444.144</v>
      </c>
      <c r="D47" s="71">
        <v>1.6131400687</v>
      </c>
      <c r="E47" s="43">
        <v>354.96700000000004</v>
      </c>
      <c r="F47" s="43">
        <v>30.802000000000003</v>
      </c>
      <c r="G47" s="43">
        <v>1.35</v>
      </c>
      <c r="H47" s="43">
        <v>272.67900000000003</v>
      </c>
      <c r="I47" s="43">
        <v>49.453</v>
      </c>
      <c r="J47" s="43">
        <v>0</v>
      </c>
      <c r="K47" s="43">
        <v>0</v>
      </c>
      <c r="L47" s="43">
        <v>2.033</v>
      </c>
      <c r="M47" s="43">
        <v>35.931000000000004</v>
      </c>
      <c r="N47" s="43">
        <v>16.827</v>
      </c>
      <c r="O47" s="43">
        <v>36.419000000000004</v>
      </c>
    </row>
    <row r="48" spans="1:15" ht="24">
      <c r="A48" s="47" t="s">
        <v>314</v>
      </c>
      <c r="B48" s="39">
        <v>626</v>
      </c>
      <c r="C48" s="43">
        <v>0.077</v>
      </c>
      <c r="D48" s="71">
        <v>0.0002796656</v>
      </c>
      <c r="E48" s="43">
        <v>0.044000000000000004</v>
      </c>
      <c r="F48" s="43">
        <v>0</v>
      </c>
      <c r="G48" s="43">
        <v>0</v>
      </c>
      <c r="H48" s="43">
        <v>0.044000000000000004</v>
      </c>
      <c r="I48" s="43">
        <v>0</v>
      </c>
      <c r="J48" s="43">
        <v>0</v>
      </c>
      <c r="K48" s="43">
        <v>0</v>
      </c>
      <c r="L48" s="43">
        <v>0</v>
      </c>
      <c r="M48" s="43">
        <v>0.003</v>
      </c>
      <c r="N48" s="43">
        <v>0.004</v>
      </c>
      <c r="O48" s="43">
        <v>0.026000000000000002</v>
      </c>
    </row>
    <row r="49" spans="1:15" ht="24">
      <c r="A49" s="47" t="s">
        <v>315</v>
      </c>
      <c r="B49" s="39">
        <v>627</v>
      </c>
      <c r="C49" s="43">
        <v>184.733</v>
      </c>
      <c r="D49" s="71">
        <v>0.6709540246</v>
      </c>
      <c r="E49" s="43">
        <v>182.508</v>
      </c>
      <c r="F49" s="43">
        <v>0.041</v>
      </c>
      <c r="G49" s="43">
        <v>0</v>
      </c>
      <c r="H49" s="43">
        <v>46.271</v>
      </c>
      <c r="I49" s="43">
        <v>0.337</v>
      </c>
      <c r="J49" s="43">
        <v>0</v>
      </c>
      <c r="K49" s="43">
        <v>0</v>
      </c>
      <c r="L49" s="43">
        <v>135.859</v>
      </c>
      <c r="M49" s="43">
        <v>0</v>
      </c>
      <c r="N49" s="43">
        <v>0.263</v>
      </c>
      <c r="O49" s="43">
        <v>1.9620000000000002</v>
      </c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 sheet="1" objects="1" scenarios="1"/>
  <mergeCells count="17">
    <mergeCell ref="A1:O1"/>
    <mergeCell ref="A13:A16"/>
    <mergeCell ref="B13:B16"/>
    <mergeCell ref="C13:C16"/>
    <mergeCell ref="D13:D16"/>
    <mergeCell ref="E13:O13"/>
    <mergeCell ref="E14:E16"/>
    <mergeCell ref="F14:L14"/>
    <mergeCell ref="M14:M16"/>
    <mergeCell ref="N14:N16"/>
    <mergeCell ref="O14:O16"/>
    <mergeCell ref="F15:G15"/>
    <mergeCell ref="H15:H16"/>
    <mergeCell ref="I15:I16"/>
    <mergeCell ref="J15:J16"/>
    <mergeCell ref="K15:K16"/>
    <mergeCell ref="L15:L16"/>
  </mergeCells>
  <printOptions/>
  <pageMargins left="0.1968503937007874" right="0.1968503937007874" top="0.3937007874015748" bottom="0.3937007874015748" header="0.5" footer="0.5"/>
  <pageSetup horizontalDpi="2048" verticalDpi="2048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Нестеренок</cp:lastModifiedBy>
  <cp:lastPrinted>2014-09-04T02:09:57Z</cp:lastPrinted>
  <dcterms:modified xsi:type="dcterms:W3CDTF">2014-09-04T02:11:38Z</dcterms:modified>
  <cp:category/>
  <cp:version/>
  <cp:contentType/>
  <cp:contentStatus/>
</cp:coreProperties>
</file>