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есяцев 2014г." sheetId="1" r:id="rId1"/>
  </sheets>
  <definedNames>
    <definedName name="_xlnm.Print_Area" localSheetId="0">'9 месяцев 2014г.'!$A$1:$N$29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<sst xmlns="http://schemas.openxmlformats.org/spreadsheetml/2006/main" count="77" uniqueCount="50">
  <si>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</si>
  <si>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</si>
  <si>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</si>
  <si>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</si>
  <si>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</si>
  <si>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</si>
  <si>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Количество контрактов, не заключенных в отчетном периоде</t>
  </si>
  <si>
    <t>Конкурентные способы определения поставщиков (подрядчиков, исполнителей), в т.ч.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</si>
  <si>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</si>
  <si>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</si>
  <si>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Управления Федеральной налоговой службы по Республике Хакасия и подведомственных инспекций</t>
  </si>
  <si>
    <t>1.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</si>
  <si>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</si>
  <si>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</si>
  <si>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</si>
  <si>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</si>
  <si>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</si>
  <si>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</si>
  <si>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</si>
  <si>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</si>
  <si>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</si>
  <si>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3.</t>
  </si>
  <si>
    <t>4.</t>
  </si>
  <si>
    <t>5.</t>
  </si>
  <si>
    <t>5.1.</t>
  </si>
  <si>
    <t>5.2.</t>
  </si>
  <si>
    <t>Конкурсы</t>
  </si>
  <si>
    <t>Открытые конкурсы</t>
  </si>
  <si>
    <t>Открытые конкурсы с ограниченным участием</t>
  </si>
  <si>
    <t>Открытые двухэтапные конкурсы</t>
  </si>
  <si>
    <t>Открытые повторные конкурсы</t>
  </si>
  <si>
    <t>Закрытые конкурсы</t>
  </si>
  <si>
    <t>Закрытые конкурсы с ограниченным участием</t>
  </si>
  <si>
    <t>Закрытые двухэтапные конкурсы</t>
  </si>
  <si>
    <t>2.</t>
  </si>
  <si>
    <t>Аукционы</t>
  </si>
  <si>
    <t>Аукционы в электронной форме</t>
  </si>
  <si>
    <t>Закрытые аукционы</t>
  </si>
  <si>
    <t>Запрос котировок</t>
  </si>
  <si>
    <t>Запрос предложений</t>
  </si>
  <si>
    <t>Закупки малого объема (не превышающие 100 тыс. руб. по одной сделке)</t>
  </si>
  <si>
    <t>№ п/п</t>
  </si>
  <si>
    <t>Без проведения конкурентных способов определения поставщиков (подрядчиков, исполнителей)</t>
  </si>
  <si>
    <t>Закупки у единственного поставщика (подрядчика, исполнителя), в т.ч.:</t>
  </si>
  <si>
    <t>** -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</si>
  <si>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Всего</t>
  </si>
  <si>
    <t>в т.ч. по Управлению</t>
  </si>
  <si>
    <t>Процент экономии при заключении государственных контрактов, рассчитанный относительно их начальных (максимальных) цен</t>
  </si>
  <si>
    <t>* - По данным статистического отчёта «Сведения об определении поставщиков (подрядчиков, исполнителей) для обеспечения государственных и муниципальных нужд» за период с 01.01.2016 по 31.12.2016</t>
  </si>
  <si>
    <t>за 12 месяцев 2016 года *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</si>
</sst>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25">
    <font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" fillId="3" borderId="0" applyNumberFormat="0" applyBorder="0" applyAlignment="0" applyProtection="0"/>
    <xf numFmtId="0" fontId="23" fillId="4" borderId="0" applyNumberFormat="0" applyBorder="0" applyAlignment="0" applyProtection="0"/>
    <xf numFmtId="0" fontId="2" fillId="5" borderId="0" applyNumberFormat="0" applyBorder="0" applyAlignment="0" applyProtection="0"/>
    <xf numFmtId="0" fontId="23" fillId="6" borderId="0" applyNumberFormat="0" applyBorder="0" applyAlignment="0" applyProtection="0"/>
    <xf numFmtId="0" fontId="2" fillId="7" borderId="0" applyNumberFormat="0" applyBorder="0" applyAlignment="0" applyProtection="0"/>
    <xf numFmtId="0" fontId="23" fillId="8" borderId="0" applyNumberFormat="0" applyBorder="0" applyAlignment="0" applyProtection="0"/>
    <xf numFmtId="0" fontId="2" fillId="9" borderId="0" applyNumberFormat="0" applyBorder="0" applyAlignment="0" applyProtection="0"/>
    <xf numFmtId="0" fontId="23" fillId="10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2" fillId="13" borderId="0" applyNumberFormat="0" applyBorder="0" applyAlignment="0" applyProtection="0"/>
    <xf numFmtId="0" fontId="23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16" borderId="0" applyNumberFormat="0" applyBorder="0" applyAlignment="0" applyProtection="0"/>
    <xf numFmtId="0" fontId="2" fillId="17" borderId="0" applyNumberFormat="0" applyBorder="0" applyAlignment="0" applyProtection="0"/>
    <xf numFmtId="0" fontId="23" fillId="18" borderId="0" applyNumberFormat="0" applyBorder="0" applyAlignment="0" applyProtection="0"/>
    <xf numFmtId="0" fontId="2" fillId="19" borderId="0" applyNumberFormat="0" applyBorder="0" applyAlignment="0" applyProtection="0"/>
    <xf numFmtId="0" fontId="23" fillId="20" borderId="0" applyNumberFormat="0" applyBorder="0" applyAlignment="0" applyProtection="0"/>
    <xf numFmtId="0" fontId="2" fillId="9" borderId="0" applyNumberFormat="0" applyBorder="0" applyAlignment="0" applyProtection="0"/>
    <xf numFmtId="0" fontId="23" fillId="21" borderId="0" applyNumberFormat="0" applyBorder="0" applyAlignment="0" applyProtection="0"/>
    <xf numFmtId="0" fontId="2" fillId="15" borderId="0" applyNumberFormat="0" applyBorder="0" applyAlignment="0" applyProtection="0"/>
    <xf numFmtId="0" fontId="23" fillId="22" borderId="0" applyNumberFormat="0" applyBorder="0" applyAlignment="0" applyProtection="0"/>
    <xf numFmtId="0" fontId="2" fillId="23" borderId="0" applyNumberFormat="0" applyBorder="0" applyAlignment="0" applyProtection="0"/>
    <xf numFmtId="0" fontId="24" fillId="24" borderId="0" applyNumberFormat="0" applyBorder="0" applyAlignment="0" applyProtection="0"/>
    <xf numFmtId="0" fontId="3" fillId="25" borderId="0" applyNumberFormat="0" applyBorder="0" applyAlignment="0" applyProtection="0"/>
    <xf numFmtId="0" fontId="24" fillId="26" borderId="0" applyNumberFormat="0" applyBorder="0" applyAlignment="0" applyProtection="0"/>
    <xf numFmtId="0" fontId="3" fillId="17" borderId="0" applyNumberFormat="0" applyBorder="0" applyAlignment="0" applyProtection="0"/>
    <xf numFmtId="0" fontId="24" fillId="27" borderId="0" applyNumberFormat="0" applyBorder="0" applyAlignment="0" applyProtection="0"/>
    <xf numFmtId="0" fontId="3" fillId="19" borderId="0" applyNumberFormat="0" applyBorder="0" applyAlignment="0" applyProtection="0"/>
    <xf numFmtId="0" fontId="24" fillId="28" borderId="0" applyNumberFormat="0" applyBorder="0" applyAlignment="0" applyProtection="0"/>
    <xf numFmtId="0" fontId="3" fillId="29" borderId="0" applyNumberFormat="0" applyBorder="0" applyAlignment="0" applyProtection="0"/>
    <xf numFmtId="0" fontId="24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3" borderId="0" xfId="0" applyFont="1" applyFill="1" applyAlignment="1">
      <alignment/>
    </xf>
    <xf numFmtId="0" fontId="0" fillId="3" borderId="0" xfId="0" applyFill="1" applyAlignment="1">
      <alignment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center" wrapText="1"/>
    </xf>
    <xf numFmtId="180" fontId="2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22" fillId="3" borderId="10" xfId="0" applyFont="1" applyFill="1" applyBorder="1" applyAlignment="1">
      <alignment horizontal="left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1" fontId="1" fillId="3" borderId="11" xfId="0" applyNumberFormat="1" applyFont="1" applyFill="1" applyBorder="1" applyAlignment="1">
      <alignment horizontal="center" vertical="center" wrapText="1"/>
    </xf>
    <xf numFmtId="2" fontId="20" fillId="3" borderId="12" xfId="0" applyNumberFormat="1" applyFont="1" applyFill="1" applyBorder="1" applyAlignment="1">
      <alignment horizontal="center" vertical="center"/>
    </xf>
    <xf numFmtId="2" fontId="20" fillId="3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0" fillId="18" borderId="11" xfId="0" applyFont="1" applyFill="1" applyBorder="1" applyAlignment="1">
      <alignment horizontal="center" vertical="center" wrapText="1"/>
    </xf>
    <xf numFmtId="0" fontId="1" fillId="18" borderId="13" xfId="0" applyFont="1" applyFill="1" applyBorder="1" applyAlignment="1">
      <alignment horizontal="center" vertical="center"/>
    </xf>
    <xf numFmtId="0" fontId="1" fillId="18" borderId="14" xfId="0" applyFont="1" applyFill="1" applyBorder="1" applyAlignment="1">
      <alignment horizontal="center" vertical="center"/>
    </xf>
    <xf numFmtId="0" fontId="22" fillId="21" borderId="15" xfId="0" applyFont="1" applyFill="1" applyBorder="1" applyAlignment="1">
      <alignment horizontal="left" vertical="center" wrapText="1"/>
    </xf>
    <xf numFmtId="0" fontId="1" fillId="21" borderId="16" xfId="0" applyFont="1" applyFill="1" applyBorder="1" applyAlignment="1">
      <alignment horizontal="center" vertical="center" wrapText="1"/>
    </xf>
    <xf numFmtId="1" fontId="1" fillId="21" borderId="11" xfId="0" applyNumberFormat="1" applyFont="1" applyFill="1" applyBorder="1" applyAlignment="1">
      <alignment horizontal="center" vertical="center" wrapText="1"/>
    </xf>
    <xf numFmtId="2" fontId="20" fillId="21" borderId="16" xfId="0" applyNumberFormat="1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left" vertical="center" wrapText="1"/>
    </xf>
    <xf numFmtId="0" fontId="20" fillId="32" borderId="11" xfId="0" applyFont="1" applyFill="1" applyBorder="1" applyAlignment="1">
      <alignment horizontal="center" vertical="center" wrapText="1"/>
    </xf>
    <xf numFmtId="2" fontId="7" fillId="32" borderId="11" xfId="60" applyNumberFormat="1" applyFill="1" applyBorder="1" applyAlignment="1">
      <alignment horizontal="center" vertical="center"/>
    </xf>
    <xf numFmtId="2" fontId="7" fillId="32" borderId="12" xfId="60" applyNumberForma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left" vertical="center" wrapText="1"/>
    </xf>
    <xf numFmtId="0" fontId="1" fillId="22" borderId="11" xfId="0" applyFont="1" applyFill="1" applyBorder="1" applyAlignment="1">
      <alignment horizontal="center" vertical="center" wrapText="1"/>
    </xf>
    <xf numFmtId="1" fontId="1" fillId="22" borderId="11" xfId="0" applyNumberFormat="1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/>
    </xf>
    <xf numFmtId="2" fontId="20" fillId="22" borderId="11" xfId="0" applyNumberFormat="1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left" vertical="center" wrapText="1"/>
    </xf>
    <xf numFmtId="0" fontId="1" fillId="8" borderId="11" xfId="0" applyFont="1" applyFill="1" applyBorder="1" applyAlignment="1">
      <alignment horizontal="center" vertical="center" wrapText="1"/>
    </xf>
    <xf numFmtId="1" fontId="1" fillId="8" borderId="11" xfId="0" applyNumberFormat="1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2" fontId="20" fillId="8" borderId="11" xfId="0" applyNumberFormat="1" applyFont="1" applyFill="1" applyBorder="1" applyAlignment="1">
      <alignment horizontal="center" vertical="center"/>
    </xf>
    <xf numFmtId="2" fontId="20" fillId="8" borderId="12" xfId="0" applyNumberFormat="1" applyFont="1" applyFill="1" applyBorder="1" applyAlignment="1">
      <alignment horizontal="center" vertical="center"/>
    </xf>
    <xf numFmtId="0" fontId="22" fillId="42" borderId="18" xfId="0" applyFont="1" applyFill="1" applyBorder="1" applyAlignment="1">
      <alignment horizontal="left" vertical="center" wrapText="1"/>
    </xf>
    <xf numFmtId="0" fontId="20" fillId="42" borderId="19" xfId="0" applyFont="1" applyFill="1" applyBorder="1" applyAlignment="1">
      <alignment horizontal="center" vertical="center"/>
    </xf>
    <xf numFmtId="2" fontId="20" fillId="42" borderId="19" xfId="0" applyNumberFormat="1" applyFont="1" applyFill="1" applyBorder="1" applyAlignment="1">
      <alignment horizontal="center" vertical="center"/>
    </xf>
    <xf numFmtId="1" fontId="20" fillId="42" borderId="19" xfId="0" applyNumberFormat="1" applyFont="1" applyFill="1" applyBorder="1" applyAlignment="1">
      <alignment horizontal="center" vertical="center"/>
    </xf>
    <xf numFmtId="0" fontId="0" fillId="43" borderId="10" xfId="0" applyFont="1" applyFill="1" applyBorder="1" applyAlignment="1">
      <alignment horizontal="left" vertical="center" wrapText="1"/>
    </xf>
    <xf numFmtId="0" fontId="1" fillId="43" borderId="11" xfId="0" applyFont="1" applyFill="1" applyBorder="1" applyAlignment="1">
      <alignment horizontal="center" vertical="center" wrapText="1"/>
    </xf>
    <xf numFmtId="0" fontId="20" fillId="43" borderId="11" xfId="0" applyFont="1" applyFill="1" applyBorder="1" applyAlignment="1">
      <alignment horizontal="center" vertical="center" wrapText="1"/>
    </xf>
    <xf numFmtId="180" fontId="20" fillId="43" borderId="11" xfId="0" applyNumberFormat="1" applyFont="1" applyFill="1" applyBorder="1" applyAlignment="1">
      <alignment horizontal="center" vertical="center" wrapText="1"/>
    </xf>
    <xf numFmtId="1" fontId="1" fillId="43" borderId="11" xfId="0" applyNumberFormat="1" applyFont="1" applyFill="1" applyBorder="1" applyAlignment="1">
      <alignment horizontal="center" vertical="center" wrapText="1"/>
    </xf>
    <xf numFmtId="0" fontId="1" fillId="43" borderId="11" xfId="0" applyFont="1" applyFill="1" applyBorder="1" applyAlignment="1">
      <alignment horizontal="center" vertical="center"/>
    </xf>
    <xf numFmtId="0" fontId="0" fillId="43" borderId="15" xfId="0" applyFont="1" applyFill="1" applyBorder="1" applyAlignment="1">
      <alignment horizontal="left" vertical="center" wrapText="1"/>
    </xf>
    <xf numFmtId="0" fontId="1" fillId="43" borderId="16" xfId="0" applyFont="1" applyFill="1" applyBorder="1" applyAlignment="1">
      <alignment horizontal="center" vertical="center" wrapText="1"/>
    </xf>
    <xf numFmtId="0" fontId="20" fillId="43" borderId="16" xfId="0" applyFont="1" applyFill="1" applyBorder="1" applyAlignment="1">
      <alignment horizontal="center" vertical="center" wrapText="1"/>
    </xf>
    <xf numFmtId="180" fontId="20" fillId="43" borderId="16" xfId="0" applyNumberFormat="1" applyFont="1" applyFill="1" applyBorder="1" applyAlignment="1">
      <alignment horizontal="center" vertical="center" wrapText="1"/>
    </xf>
    <xf numFmtId="1" fontId="1" fillId="43" borderId="16" xfId="0" applyNumberFormat="1" applyFont="1" applyFill="1" applyBorder="1" applyAlignment="1">
      <alignment horizontal="center" vertical="center" wrapText="1"/>
    </xf>
    <xf numFmtId="0" fontId="1" fillId="43" borderId="16" xfId="0" applyFont="1" applyFill="1" applyBorder="1" applyAlignment="1">
      <alignment horizontal="center" vertical="center"/>
    </xf>
    <xf numFmtId="0" fontId="22" fillId="44" borderId="18" xfId="0" applyFont="1" applyFill="1" applyBorder="1" applyAlignment="1">
      <alignment horizontal="left" vertical="center" wrapText="1"/>
    </xf>
    <xf numFmtId="0" fontId="20" fillId="44" borderId="19" xfId="0" applyFont="1" applyFill="1" applyBorder="1" applyAlignment="1">
      <alignment horizontal="center" vertical="center" wrapText="1"/>
    </xf>
    <xf numFmtId="1" fontId="20" fillId="44" borderId="19" xfId="0" applyNumberFormat="1" applyFont="1" applyFill="1" applyBorder="1" applyAlignment="1">
      <alignment horizontal="center" vertical="center" wrapText="1"/>
    </xf>
    <xf numFmtId="2" fontId="20" fillId="44" borderId="19" xfId="0" applyNumberFormat="1" applyFont="1" applyFill="1" applyBorder="1" applyAlignment="1">
      <alignment horizontal="center" vertical="center"/>
    </xf>
    <xf numFmtId="0" fontId="20" fillId="45" borderId="20" xfId="0" applyFont="1" applyFill="1" applyBorder="1" applyAlignment="1">
      <alignment horizontal="center" wrapText="1"/>
    </xf>
    <xf numFmtId="0" fontId="20" fillId="45" borderId="20" xfId="0" applyFont="1" applyFill="1" applyBorder="1" applyAlignment="1">
      <alignment horizontal="left" vertical="center" wrapText="1"/>
    </xf>
    <xf numFmtId="0" fontId="20" fillId="45" borderId="21" xfId="0" applyFont="1" applyFill="1" applyBorder="1" applyAlignment="1">
      <alignment horizontal="center" vertical="center" wrapText="1"/>
    </xf>
    <xf numFmtId="0" fontId="20" fillId="45" borderId="21" xfId="0" applyFont="1" applyFill="1" applyBorder="1" applyAlignment="1">
      <alignment horizontal="center" vertical="center"/>
    </xf>
    <xf numFmtId="180" fontId="20" fillId="45" borderId="21" xfId="0" applyNumberFormat="1" applyFont="1" applyFill="1" applyBorder="1" applyAlignment="1">
      <alignment horizontal="center" vertical="center"/>
    </xf>
    <xf numFmtId="180" fontId="20" fillId="45" borderId="22" xfId="0" applyNumberFormat="1" applyFont="1" applyFill="1" applyBorder="1" applyAlignment="1">
      <alignment horizontal="center" vertical="center"/>
    </xf>
    <xf numFmtId="0" fontId="22" fillId="46" borderId="10" xfId="0" applyFont="1" applyFill="1" applyBorder="1" applyAlignment="1">
      <alignment horizontal="left" vertical="center" wrapText="1"/>
    </xf>
    <xf numFmtId="0" fontId="1" fillId="46" borderId="11" xfId="0" applyFont="1" applyFill="1" applyBorder="1" applyAlignment="1">
      <alignment horizontal="center" vertical="center" wrapText="1"/>
    </xf>
    <xf numFmtId="1" fontId="1" fillId="46" borderId="11" xfId="0" applyNumberFormat="1" applyFont="1" applyFill="1" applyBorder="1" applyAlignment="1">
      <alignment horizontal="center" vertical="center" wrapText="1"/>
    </xf>
    <xf numFmtId="0" fontId="1" fillId="46" borderId="17" xfId="0" applyFont="1" applyFill="1" applyBorder="1" applyAlignment="1">
      <alignment horizontal="center" vertical="center" wrapText="1"/>
    </xf>
    <xf numFmtId="2" fontId="20" fillId="46" borderId="11" xfId="0" applyNumberFormat="1" applyFont="1" applyFill="1" applyBorder="1" applyAlignment="1">
      <alignment horizontal="center" vertical="center"/>
    </xf>
    <xf numFmtId="2" fontId="20" fillId="46" borderId="12" xfId="0" applyNumberFormat="1" applyFont="1" applyFill="1" applyBorder="1" applyAlignment="1">
      <alignment horizontal="center" vertical="center"/>
    </xf>
    <xf numFmtId="0" fontId="20" fillId="46" borderId="11" xfId="0" applyFont="1" applyFill="1" applyBorder="1" applyAlignment="1">
      <alignment horizontal="center" vertical="center" wrapText="1"/>
    </xf>
    <xf numFmtId="1" fontId="20" fillId="3" borderId="11" xfId="0" applyNumberFormat="1" applyFont="1" applyFill="1" applyBorder="1" applyAlignment="1">
      <alignment horizontal="center" vertical="center" wrapText="1"/>
    </xf>
    <xf numFmtId="1" fontId="20" fillId="32" borderId="11" xfId="0" applyNumberFormat="1" applyFont="1" applyFill="1" applyBorder="1" applyAlignment="1">
      <alignment horizontal="center" vertical="center" wrapText="1"/>
    </xf>
    <xf numFmtId="0" fontId="0" fillId="18" borderId="19" xfId="0" applyFont="1" applyFill="1" applyBorder="1" applyAlignment="1">
      <alignment horizontal="center" vertical="center" wrapText="1"/>
    </xf>
    <xf numFmtId="0" fontId="0" fillId="18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18" borderId="18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0" fillId="18" borderId="23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SheetLayoutView="100" zoomScalePageLayoutView="0" workbookViewId="0" topLeftCell="A1">
      <selection activeCell="N1" sqref="N1"/>
    </sheetView>
  </sheetViews>
  <sheetFormatPr defaultColWidth="9.140625" defaultRowHeight="12.75"/>
  <cols>
    <col min="1" max="1" width="4.00390625" style="0" customWidth="1"/>
    <col min="2" max="2" width="50.57421875" style="0" customWidth="1"/>
    <col min="3" max="3" width="11.140625" style="13" customWidth="1"/>
    <col min="4" max="4" width="11.421875" style="13" customWidth="1"/>
    <col min="5" max="5" width="11.28125" style="13" customWidth="1"/>
    <col min="6" max="6" width="11.421875" style="13" customWidth="1"/>
    <col min="7" max="8" width="13.140625" style="13" customWidth="1"/>
    <col min="9" max="10" width="13.140625" style="14" customWidth="1"/>
    <col min="11" max="11" width="12.7109375" style="13" customWidth="1"/>
    <col min="12" max="12" width="12.28125" style="13" customWidth="1"/>
    <col min="13" max="13" width="12.00390625" style="15" customWidth="1"/>
    <col min="14" max="14" width="11.421875" style="0" customWidth="1"/>
  </cols>
  <sheetData>
    <row r="1" ht="31.5" customHeight="1">
      <c r="N1" s="22"/>
    </row>
    <row r="2" spans="1:14" s="1" customFormat="1" ht="15">
      <c r="A2" s="85" t="s">
        <v>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" customFormat="1" ht="15.75" customHeight="1">
      <c r="A3" s="86" t="s">
        <v>10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" customFormat="1" ht="14.25" customHeight="1">
      <c r="A4" s="86" t="s">
        <v>49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2:14" ht="13.5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</row>
    <row r="6" spans="1:14" ht="91.5" customHeight="1">
      <c r="A6" s="87" t="s">
        <v>41</v>
      </c>
      <c r="B6" s="81" t="s">
        <v>2</v>
      </c>
      <c r="C6" s="81" t="s">
        <v>3</v>
      </c>
      <c r="D6" s="81"/>
      <c r="E6" s="81" t="s">
        <v>4</v>
      </c>
      <c r="F6" s="81"/>
      <c r="G6" s="81" t="s">
        <v>5</v>
      </c>
      <c r="H6" s="81"/>
      <c r="I6" s="81" t="s">
        <v>6</v>
      </c>
      <c r="J6" s="81"/>
      <c r="K6" s="81" t="s">
        <v>8</v>
      </c>
      <c r="L6" s="81"/>
      <c r="M6" s="81" t="s">
        <v>47</v>
      </c>
      <c r="N6" s="89"/>
    </row>
    <row r="7" spans="1:14" ht="30.75" customHeight="1">
      <c r="A7" s="88"/>
      <c r="B7" s="82"/>
      <c r="C7" s="23" t="s">
        <v>45</v>
      </c>
      <c r="D7" s="23" t="s">
        <v>46</v>
      </c>
      <c r="E7" s="23" t="s">
        <v>45</v>
      </c>
      <c r="F7" s="23" t="s">
        <v>46</v>
      </c>
      <c r="G7" s="23" t="s">
        <v>45</v>
      </c>
      <c r="H7" s="23" t="s">
        <v>46</v>
      </c>
      <c r="I7" s="23" t="s">
        <v>45</v>
      </c>
      <c r="J7" s="23" t="s">
        <v>46</v>
      </c>
      <c r="K7" s="23" t="s">
        <v>45</v>
      </c>
      <c r="L7" s="23" t="s">
        <v>46</v>
      </c>
      <c r="M7" s="23" t="s">
        <v>45</v>
      </c>
      <c r="N7" s="23" t="s">
        <v>46</v>
      </c>
    </row>
    <row r="8" spans="1:14" ht="15.75" customHeight="1" thickBot="1">
      <c r="A8" s="24">
        <v>1</v>
      </c>
      <c r="B8" s="25">
        <f>A8+1</f>
        <v>2</v>
      </c>
      <c r="C8" s="25">
        <f aca="true" t="shared" si="0" ref="C8:N8">B8+1</f>
        <v>3</v>
      </c>
      <c r="D8" s="25">
        <f t="shared" si="0"/>
        <v>4</v>
      </c>
      <c r="E8" s="25">
        <f t="shared" si="0"/>
        <v>5</v>
      </c>
      <c r="F8" s="25">
        <f t="shared" si="0"/>
        <v>6</v>
      </c>
      <c r="G8" s="25">
        <f t="shared" si="0"/>
        <v>7</v>
      </c>
      <c r="H8" s="25">
        <f t="shared" si="0"/>
        <v>8</v>
      </c>
      <c r="I8" s="25">
        <f t="shared" si="0"/>
        <v>9</v>
      </c>
      <c r="J8" s="25">
        <f t="shared" si="0"/>
        <v>10</v>
      </c>
      <c r="K8" s="25">
        <f t="shared" si="0"/>
        <v>11</v>
      </c>
      <c r="L8" s="25">
        <f t="shared" si="0"/>
        <v>12</v>
      </c>
      <c r="M8" s="25">
        <f t="shared" si="0"/>
        <v>13</v>
      </c>
      <c r="N8" s="25">
        <f t="shared" si="0"/>
        <v>14</v>
      </c>
    </row>
    <row r="9" spans="1:14" s="6" customFormat="1" ht="29.25" customHeight="1">
      <c r="A9" s="62"/>
      <c r="B9" s="62" t="s">
        <v>7</v>
      </c>
      <c r="C9" s="63">
        <f>C10+C18+C21+C22</f>
        <v>40</v>
      </c>
      <c r="D9" s="63">
        <f>D10+D18+D21+D22</f>
        <v>23</v>
      </c>
      <c r="E9" s="63">
        <f>SUM(E11:E22)</f>
        <v>126</v>
      </c>
      <c r="F9" s="63">
        <f>SUM(F11:F22)</f>
        <v>53</v>
      </c>
      <c r="G9" s="64">
        <f>(G19+G20+G21+G22)/4</f>
        <v>1.484375</v>
      </c>
      <c r="H9" s="64">
        <f>(H19+H20+H21+H22)/4</f>
        <v>1.1746031746031744</v>
      </c>
      <c r="I9" s="64">
        <f>I10+I18+I21+I22</f>
        <v>-3</v>
      </c>
      <c r="J9" s="64">
        <f>J10+J18+J21+J22</f>
        <v>-2</v>
      </c>
      <c r="K9" s="63">
        <f>K10+K18+K21+K22</f>
        <v>43</v>
      </c>
      <c r="L9" s="63">
        <f>L10+L18+L21+L22</f>
        <v>24</v>
      </c>
      <c r="M9" s="65">
        <f>AVERAGE(M19,M21)</f>
        <v>12.325</v>
      </c>
      <c r="N9" s="65">
        <f>AVERAGE(N19,N21)</f>
        <v>11.74</v>
      </c>
    </row>
    <row r="10" spans="1:14" s="7" customFormat="1" ht="16.5" customHeight="1">
      <c r="A10" s="30" t="s">
        <v>11</v>
      </c>
      <c r="B10" s="30" t="s">
        <v>26</v>
      </c>
      <c r="C10" s="31">
        <f>C11+C12+C13+C14+C15+C16+C17</f>
        <v>0</v>
      </c>
      <c r="D10" s="31">
        <f>D11+D12+D13+D14+D15+D16+D17</f>
        <v>0</v>
      </c>
      <c r="E10" s="31"/>
      <c r="F10" s="31"/>
      <c r="G10" s="31"/>
      <c r="H10" s="31"/>
      <c r="I10" s="80">
        <f>I11+I12+I13+I14+I15+I16+I17</f>
        <v>0</v>
      </c>
      <c r="J10" s="80">
        <f>J11+J12+J13+J14+J15+J16+J17</f>
        <v>0</v>
      </c>
      <c r="K10" s="31">
        <f>K11+K12+K13+K14+K15+K16+K17</f>
        <v>0</v>
      </c>
      <c r="L10" s="31">
        <f>L11+L12+L13+L14+L15+L16+L17</f>
        <v>0</v>
      </c>
      <c r="M10" s="32"/>
      <c r="N10" s="33"/>
    </row>
    <row r="11" spans="1:14" ht="16.5" customHeight="1">
      <c r="A11" s="34" t="s">
        <v>12</v>
      </c>
      <c r="B11" s="34" t="s">
        <v>27</v>
      </c>
      <c r="C11" s="35">
        <v>0</v>
      </c>
      <c r="D11" s="35">
        <v>0</v>
      </c>
      <c r="E11" s="35">
        <v>0</v>
      </c>
      <c r="F11" s="35">
        <v>0</v>
      </c>
      <c r="G11" s="36">
        <v>0</v>
      </c>
      <c r="H11" s="36">
        <v>0</v>
      </c>
      <c r="I11" s="36">
        <v>0</v>
      </c>
      <c r="J11" s="36">
        <v>0</v>
      </c>
      <c r="K11" s="37">
        <v>0</v>
      </c>
      <c r="L11" s="37">
        <v>0</v>
      </c>
      <c r="M11" s="38">
        <v>0</v>
      </c>
      <c r="N11" s="38">
        <v>0</v>
      </c>
    </row>
    <row r="12" spans="1:14" ht="18" customHeight="1">
      <c r="A12" s="34" t="s">
        <v>13</v>
      </c>
      <c r="B12" s="34" t="s">
        <v>28</v>
      </c>
      <c r="C12" s="35">
        <v>0</v>
      </c>
      <c r="D12" s="35">
        <v>0</v>
      </c>
      <c r="E12" s="35">
        <v>0</v>
      </c>
      <c r="F12" s="35">
        <v>0</v>
      </c>
      <c r="G12" s="36">
        <v>0</v>
      </c>
      <c r="H12" s="36">
        <v>0</v>
      </c>
      <c r="I12" s="36">
        <v>0</v>
      </c>
      <c r="J12" s="36">
        <v>0</v>
      </c>
      <c r="K12" s="37">
        <v>0</v>
      </c>
      <c r="L12" s="37">
        <v>0</v>
      </c>
      <c r="M12" s="38">
        <v>0</v>
      </c>
      <c r="N12" s="38">
        <v>0</v>
      </c>
    </row>
    <row r="13" spans="1:14" ht="17.25" customHeight="1">
      <c r="A13" s="34" t="s">
        <v>14</v>
      </c>
      <c r="B13" s="34" t="s">
        <v>29</v>
      </c>
      <c r="C13" s="35">
        <v>0</v>
      </c>
      <c r="D13" s="35">
        <v>0</v>
      </c>
      <c r="E13" s="35">
        <v>0</v>
      </c>
      <c r="F13" s="35">
        <v>0</v>
      </c>
      <c r="G13" s="36">
        <v>0</v>
      </c>
      <c r="H13" s="36">
        <v>0</v>
      </c>
      <c r="I13" s="36">
        <v>0</v>
      </c>
      <c r="J13" s="36">
        <v>0</v>
      </c>
      <c r="K13" s="37">
        <v>0</v>
      </c>
      <c r="L13" s="37">
        <v>0</v>
      </c>
      <c r="M13" s="38">
        <v>0</v>
      </c>
      <c r="N13" s="38">
        <v>0</v>
      </c>
    </row>
    <row r="14" spans="1:14" ht="17.25" customHeight="1">
      <c r="A14" s="34" t="s">
        <v>15</v>
      </c>
      <c r="B14" s="34" t="s">
        <v>30</v>
      </c>
      <c r="C14" s="35">
        <v>0</v>
      </c>
      <c r="D14" s="35">
        <v>0</v>
      </c>
      <c r="E14" s="35">
        <v>0</v>
      </c>
      <c r="F14" s="35">
        <v>0</v>
      </c>
      <c r="G14" s="36">
        <v>0</v>
      </c>
      <c r="H14" s="36">
        <v>0</v>
      </c>
      <c r="I14" s="36">
        <v>0</v>
      </c>
      <c r="J14" s="36">
        <v>0</v>
      </c>
      <c r="K14" s="37">
        <v>0</v>
      </c>
      <c r="L14" s="37">
        <v>0</v>
      </c>
      <c r="M14" s="38">
        <v>0</v>
      </c>
      <c r="N14" s="38">
        <v>0</v>
      </c>
    </row>
    <row r="15" spans="1:14" ht="16.5" customHeight="1">
      <c r="A15" s="34" t="s">
        <v>16</v>
      </c>
      <c r="B15" s="34" t="s">
        <v>31</v>
      </c>
      <c r="C15" s="35">
        <v>0</v>
      </c>
      <c r="D15" s="35">
        <v>0</v>
      </c>
      <c r="E15" s="35">
        <v>0</v>
      </c>
      <c r="F15" s="35">
        <v>0</v>
      </c>
      <c r="G15" s="36">
        <v>0</v>
      </c>
      <c r="H15" s="36">
        <v>0</v>
      </c>
      <c r="I15" s="36">
        <v>0</v>
      </c>
      <c r="J15" s="36">
        <v>0</v>
      </c>
      <c r="K15" s="37">
        <v>0</v>
      </c>
      <c r="L15" s="37">
        <v>0</v>
      </c>
      <c r="M15" s="38">
        <v>0</v>
      </c>
      <c r="N15" s="38">
        <v>0</v>
      </c>
    </row>
    <row r="16" spans="1:14" ht="16.5" customHeight="1">
      <c r="A16" s="34" t="s">
        <v>17</v>
      </c>
      <c r="B16" s="34" t="s">
        <v>32</v>
      </c>
      <c r="C16" s="35">
        <v>0</v>
      </c>
      <c r="D16" s="35">
        <v>0</v>
      </c>
      <c r="E16" s="35">
        <v>0</v>
      </c>
      <c r="F16" s="35">
        <v>0</v>
      </c>
      <c r="G16" s="36">
        <v>0</v>
      </c>
      <c r="H16" s="36">
        <v>0</v>
      </c>
      <c r="I16" s="36">
        <v>0</v>
      </c>
      <c r="J16" s="36">
        <v>0</v>
      </c>
      <c r="K16" s="37">
        <v>0</v>
      </c>
      <c r="L16" s="37">
        <v>0</v>
      </c>
      <c r="M16" s="38">
        <v>0</v>
      </c>
      <c r="N16" s="38">
        <v>0</v>
      </c>
    </row>
    <row r="17" spans="1:14" ht="15.75" customHeight="1">
      <c r="A17" s="34" t="s">
        <v>18</v>
      </c>
      <c r="B17" s="34" t="s">
        <v>33</v>
      </c>
      <c r="C17" s="35">
        <v>0</v>
      </c>
      <c r="D17" s="35">
        <v>0</v>
      </c>
      <c r="E17" s="35">
        <v>0</v>
      </c>
      <c r="F17" s="35">
        <v>0</v>
      </c>
      <c r="G17" s="36">
        <v>0</v>
      </c>
      <c r="H17" s="36">
        <v>0</v>
      </c>
      <c r="I17" s="36">
        <v>0</v>
      </c>
      <c r="J17" s="36">
        <v>0</v>
      </c>
      <c r="K17" s="37">
        <v>0</v>
      </c>
      <c r="L17" s="37">
        <v>0</v>
      </c>
      <c r="M17" s="38">
        <v>0</v>
      </c>
      <c r="N17" s="38">
        <v>0</v>
      </c>
    </row>
    <row r="18" spans="1:14" s="8" customFormat="1" ht="15.75" customHeight="1">
      <c r="A18" s="16" t="s">
        <v>34</v>
      </c>
      <c r="B18" s="16" t="s">
        <v>35</v>
      </c>
      <c r="C18" s="17">
        <f>C19+C20</f>
        <v>24</v>
      </c>
      <c r="D18" s="17">
        <f>D19+D20</f>
        <v>9</v>
      </c>
      <c r="E18" s="18"/>
      <c r="F18" s="18"/>
      <c r="G18" s="19"/>
      <c r="H18" s="19"/>
      <c r="I18" s="79">
        <f>I19+I20</f>
        <v>-3</v>
      </c>
      <c r="J18" s="79">
        <f>J19+J20</f>
        <v>-2</v>
      </c>
      <c r="K18" s="17">
        <f>K19+K20</f>
        <v>27</v>
      </c>
      <c r="L18" s="17">
        <f>L19+L20</f>
        <v>11</v>
      </c>
      <c r="M18" s="21"/>
      <c r="N18" s="20"/>
    </row>
    <row r="19" spans="1:14" ht="15" customHeight="1">
      <c r="A19" s="39" t="s">
        <v>19</v>
      </c>
      <c r="B19" s="39" t="s">
        <v>36</v>
      </c>
      <c r="C19" s="40">
        <v>24</v>
      </c>
      <c r="D19" s="40">
        <v>9</v>
      </c>
      <c r="E19" s="40">
        <v>93</v>
      </c>
      <c r="F19" s="40">
        <v>23</v>
      </c>
      <c r="G19" s="41">
        <f>E19/C19</f>
        <v>3.875</v>
      </c>
      <c r="H19" s="41">
        <f>F19/D19</f>
        <v>2.5555555555555554</v>
      </c>
      <c r="I19" s="41">
        <f>C19-K19</f>
        <v>-3</v>
      </c>
      <c r="J19" s="41">
        <f>D19-L19</f>
        <v>-2</v>
      </c>
      <c r="K19" s="42">
        <f>24+3</f>
        <v>27</v>
      </c>
      <c r="L19" s="43">
        <f>9+2</f>
        <v>11</v>
      </c>
      <c r="M19" s="44">
        <v>9.39</v>
      </c>
      <c r="N19" s="45">
        <v>3.53</v>
      </c>
    </row>
    <row r="20" spans="1:14" ht="17.25" customHeight="1">
      <c r="A20" s="39" t="s">
        <v>20</v>
      </c>
      <c r="B20" s="39" t="s">
        <v>37</v>
      </c>
      <c r="C20" s="40">
        <v>0</v>
      </c>
      <c r="D20" s="40">
        <v>0</v>
      </c>
      <c r="E20" s="40">
        <v>0</v>
      </c>
      <c r="F20" s="40">
        <v>0</v>
      </c>
      <c r="G20" s="41">
        <v>0</v>
      </c>
      <c r="H20" s="41">
        <v>0</v>
      </c>
      <c r="I20" s="40">
        <v>0</v>
      </c>
      <c r="J20" s="40">
        <v>0</v>
      </c>
      <c r="K20" s="40">
        <v>0</v>
      </c>
      <c r="L20" s="40">
        <v>0</v>
      </c>
      <c r="M20" s="44">
        <v>0</v>
      </c>
      <c r="N20" s="44">
        <v>0</v>
      </c>
    </row>
    <row r="21" spans="1:14" ht="17.25" customHeight="1">
      <c r="A21" s="72" t="s">
        <v>21</v>
      </c>
      <c r="B21" s="72" t="s">
        <v>38</v>
      </c>
      <c r="C21" s="78">
        <v>16</v>
      </c>
      <c r="D21" s="78">
        <v>14</v>
      </c>
      <c r="E21" s="73">
        <v>33</v>
      </c>
      <c r="F21" s="73">
        <v>30</v>
      </c>
      <c r="G21" s="74">
        <f>E21/C21</f>
        <v>2.0625</v>
      </c>
      <c r="H21" s="74">
        <f>F21/D21</f>
        <v>2.142857142857143</v>
      </c>
      <c r="I21" s="74">
        <v>0</v>
      </c>
      <c r="J21" s="74">
        <v>0</v>
      </c>
      <c r="K21" s="73">
        <f>6+10</f>
        <v>16</v>
      </c>
      <c r="L21" s="75">
        <f>5+8</f>
        <v>13</v>
      </c>
      <c r="M21" s="76">
        <v>15.26</v>
      </c>
      <c r="N21" s="77">
        <v>19.95</v>
      </c>
    </row>
    <row r="22" spans="1:14" ht="17.25" customHeight="1" thickBot="1">
      <c r="A22" s="26" t="s">
        <v>22</v>
      </c>
      <c r="B22" s="26" t="s">
        <v>39</v>
      </c>
      <c r="C22" s="27">
        <v>0</v>
      </c>
      <c r="D22" s="27">
        <v>0</v>
      </c>
      <c r="E22" s="27">
        <v>0</v>
      </c>
      <c r="F22" s="27">
        <v>0</v>
      </c>
      <c r="G22" s="28">
        <v>0</v>
      </c>
      <c r="H22" s="28">
        <v>0</v>
      </c>
      <c r="I22" s="27">
        <v>0</v>
      </c>
      <c r="J22" s="27">
        <v>0</v>
      </c>
      <c r="K22" s="27">
        <v>0</v>
      </c>
      <c r="L22" s="27">
        <v>0</v>
      </c>
      <c r="M22" s="29">
        <v>0</v>
      </c>
      <c r="N22" s="29">
        <v>0</v>
      </c>
    </row>
    <row r="23" spans="1:14" s="6" customFormat="1" ht="30.75" customHeight="1">
      <c r="A23" s="46" t="s">
        <v>23</v>
      </c>
      <c r="B23" s="46" t="s">
        <v>43</v>
      </c>
      <c r="C23" s="47">
        <f>SUM(C24:C25)</f>
        <v>424</v>
      </c>
      <c r="D23" s="47">
        <f>SUM(D24:D25)</f>
        <v>150</v>
      </c>
      <c r="E23" s="48" t="s">
        <v>0</v>
      </c>
      <c r="F23" s="48" t="s">
        <v>0</v>
      </c>
      <c r="G23" s="48" t="s">
        <v>0</v>
      </c>
      <c r="H23" s="48" t="s">
        <v>0</v>
      </c>
      <c r="I23" s="49">
        <f>SUM(I24:I25)</f>
        <v>0</v>
      </c>
      <c r="J23" s="49">
        <f>SUM(J24:J25)</f>
        <v>0</v>
      </c>
      <c r="K23" s="47">
        <f>SUM(K24:K25)</f>
        <v>424</v>
      </c>
      <c r="L23" s="47">
        <f>SUM(L24:L25)</f>
        <v>150</v>
      </c>
      <c r="M23" s="48" t="s">
        <v>0</v>
      </c>
      <c r="N23" s="48" t="s">
        <v>0</v>
      </c>
    </row>
    <row r="24" spans="1:14" ht="31.5" customHeight="1">
      <c r="A24" s="50" t="s">
        <v>24</v>
      </c>
      <c r="B24" s="50" t="s">
        <v>42</v>
      </c>
      <c r="C24" s="51">
        <v>40</v>
      </c>
      <c r="D24" s="51">
        <v>8</v>
      </c>
      <c r="E24" s="52" t="s">
        <v>0</v>
      </c>
      <c r="F24" s="52" t="s">
        <v>0</v>
      </c>
      <c r="G24" s="53" t="s">
        <v>0</v>
      </c>
      <c r="H24" s="52" t="s">
        <v>0</v>
      </c>
      <c r="I24" s="54">
        <v>0</v>
      </c>
      <c r="J24" s="54">
        <v>0</v>
      </c>
      <c r="K24" s="55">
        <f>C24</f>
        <v>40</v>
      </c>
      <c r="L24" s="51">
        <f>D24</f>
        <v>8</v>
      </c>
      <c r="M24" s="53" t="s">
        <v>0</v>
      </c>
      <c r="N24" s="53" t="s">
        <v>0</v>
      </c>
    </row>
    <row r="25" spans="1:14" ht="29.25" customHeight="1" thickBot="1">
      <c r="A25" s="56" t="s">
        <v>25</v>
      </c>
      <c r="B25" s="56" t="s">
        <v>40</v>
      </c>
      <c r="C25" s="57">
        <v>384</v>
      </c>
      <c r="D25" s="57">
        <v>142</v>
      </c>
      <c r="E25" s="58" t="s">
        <v>0</v>
      </c>
      <c r="F25" s="58" t="s">
        <v>0</v>
      </c>
      <c r="G25" s="59" t="s">
        <v>0</v>
      </c>
      <c r="H25" s="58" t="s">
        <v>0</v>
      </c>
      <c r="I25" s="60">
        <v>0</v>
      </c>
      <c r="J25" s="60">
        <v>0</v>
      </c>
      <c r="K25" s="61">
        <f>C25</f>
        <v>384</v>
      </c>
      <c r="L25" s="57">
        <f>D25</f>
        <v>142</v>
      </c>
      <c r="M25" s="59" t="s">
        <v>0</v>
      </c>
      <c r="N25" s="59" t="s">
        <v>0</v>
      </c>
    </row>
    <row r="26" spans="1:14" s="6" customFormat="1" ht="22.5" customHeight="1" thickBot="1">
      <c r="A26" s="66"/>
      <c r="B26" s="67" t="s">
        <v>1</v>
      </c>
      <c r="C26" s="68">
        <f>C9+C23</f>
        <v>464</v>
      </c>
      <c r="D26" s="68">
        <f>D9+D23</f>
        <v>173</v>
      </c>
      <c r="E26" s="68"/>
      <c r="F26" s="68"/>
      <c r="G26" s="68"/>
      <c r="H26" s="68"/>
      <c r="I26" s="68">
        <f>I9+I23</f>
        <v>-3</v>
      </c>
      <c r="J26" s="68">
        <f>J9+J23</f>
        <v>-2</v>
      </c>
      <c r="K26" s="69">
        <f>SUM(K9+K23)</f>
        <v>467</v>
      </c>
      <c r="L26" s="69">
        <f>SUM(L9+L23)</f>
        <v>174</v>
      </c>
      <c r="M26" s="70"/>
      <c r="N26" s="71"/>
    </row>
    <row r="27" spans="2:14" s="6" customFormat="1" ht="15">
      <c r="B27" s="9"/>
      <c r="C27" s="10"/>
      <c r="D27" s="10"/>
      <c r="E27" s="10"/>
      <c r="F27" s="10"/>
      <c r="G27" s="10"/>
      <c r="H27" s="10"/>
      <c r="I27" s="10"/>
      <c r="J27" s="10"/>
      <c r="K27" s="2"/>
      <c r="L27" s="2"/>
      <c r="M27" s="11"/>
      <c r="N27" s="5"/>
    </row>
    <row r="28" spans="2:14" s="12" customFormat="1" ht="33.75" customHeight="1">
      <c r="B28" s="83" t="s">
        <v>48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</row>
    <row r="29" spans="2:14" s="12" customFormat="1" ht="34.5" customHeight="1">
      <c r="B29" s="84" t="s">
        <v>44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</row>
  </sheetData>
  <sheetProtection/>
  <mergeCells count="13">
    <mergeCell ref="I6:J6"/>
    <mergeCell ref="K6:L6"/>
    <mergeCell ref="M6:N6"/>
    <mergeCell ref="B6:B7"/>
    <mergeCell ref="B28:N28"/>
    <mergeCell ref="B29:N29"/>
    <mergeCell ref="A2:N2"/>
    <mergeCell ref="A3:N3"/>
    <mergeCell ref="A4:N4"/>
    <mergeCell ref="A6:A7"/>
    <mergeCell ref="C6:D6"/>
    <mergeCell ref="E6:F6"/>
    <mergeCell ref="G6:H6"/>
  </mergeCells>
  <printOptions/>
  <pageMargins left="0.23" right="0.21" top="0.82" bottom="0.3937007874015748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1900-00-202</cp:lastModifiedBy>
  <cp:lastPrinted>2016-03-21T03:58:35Z</cp:lastPrinted>
  <dcterms:created xsi:type="dcterms:W3CDTF">1996-10-08T23:32:33Z</dcterms:created>
  <dcterms:modified xsi:type="dcterms:W3CDTF">2017-01-19T09:39:40Z</dcterms:modified>
  <cp:category/>
  <cp:version/>
  <cp:contentType/>
  <cp:contentStatus/>
</cp:coreProperties>
</file>