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<sst xmlns="http://schemas.openxmlformats.org/spreadsheetml/2006/main" count="63" uniqueCount="40">
  <si>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</si>
  <si>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</si>
  <si>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</si>
  <si>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</si>
  <si>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</si>
  <si>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</si>
  <si>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</si>
  <si>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</si>
  <si>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</si>
  <si>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</si>
  <si>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</si>
  <si>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</si>
  <si>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</si>
  <si>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</si>
  <si>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</si>
  <si>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</si>
  <si>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</si>
  <si>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</si>
  <si>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</si>
  <si>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</si>
  <si>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</si>
  <si>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</si>
  <si>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</si>
  <si>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</si>
  <si>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</si>
  <si>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</si>
  <si>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</si>
  <si>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</si>
  <si>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</si>
  <si>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</si>
  <si>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</si>
  <si>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</si>
  <si>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</si>
  <si>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</si>
  <si>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</si>
  <si>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</si>
  <si>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</si>
  <si>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</si>
  <si>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</si>
  <si>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4 квартала 2021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</si>
</sst>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999</v>
      </c>
      <c r="C2" s="58">
        <f>C3+C4+C5+C6+C7+C8</f>
        <v>0</v>
      </c>
      <c r="D2" s="58">
        <f>D3+D4+D5+D6+D7+D8</f>
        <v>472</v>
      </c>
      <c r="E2" s="67">
        <f>E3+E4+E5+E6+E7+E8</f>
        <v>52.752752752752755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999</v>
      </c>
      <c r="C3" s="33">
        <v>0</v>
      </c>
      <c r="D3" s="33">
        <v>472</v>
      </c>
      <c r="E3" s="41">
        <f>(100)-D3*100/(B3-C3)</f>
        <v>52.752752752752755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153383</v>
      </c>
      <c r="C9" s="58">
        <f>C10+C11</f>
        <v>8464</v>
      </c>
      <c r="D9" s="58">
        <f>D10+D11</f>
        <v>132721</v>
      </c>
      <c r="E9" s="59">
        <f>E10+E11</f>
        <v>8.417115768118748</v>
      </c>
      <c r="F9" s="58"/>
    </row>
    <row r="10" spans="1:6" s="4" customFormat="1" ht="15.75" customHeight="1">
      <c r="A10" s="42" t="s">
        <v>10</v>
      </c>
      <c r="B10" s="64">
        <v>153383</v>
      </c>
      <c r="C10" s="33">
        <v>8464</v>
      </c>
      <c r="D10" s="64">
        <v>132721</v>
      </c>
      <c r="E10" s="41">
        <f>(100)-D10*100/(B10-C10)</f>
        <v>8.417115768118748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691</v>
      </c>
      <c r="C12" s="33">
        <v>0</v>
      </c>
      <c r="D12" s="64">
        <v>665</v>
      </c>
      <c r="E12" s="41">
        <f>(100)-D12*100/(B12-C12)</f>
        <v>3.7626628075253308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85444</v>
      </c>
      <c r="C14" s="45" t="s">
        <v>1</v>
      </c>
      <c r="D14" s="65">
        <v>85444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25397</v>
      </c>
      <c r="C15" s="45" t="s">
        <v>1</v>
      </c>
      <c r="D15" s="65">
        <v>25397</v>
      </c>
      <c r="E15" s="45" t="s">
        <v>1</v>
      </c>
      <c r="F15" s="44" t="s">
        <v>1</v>
      </c>
    </row>
    <row r="16" spans="1:6" s="34" customFormat="1" ht="15">
      <c r="A16" s="35" t="s">
        <v>26</v>
      </c>
      <c r="B16" s="34">
        <f>B9+B12+B14+B15+B2</f>
        <v>265914</v>
      </c>
      <c r="C16" s="34">
        <f>C9+C12</f>
        <v>8464</v>
      </c>
      <c r="D16" s="34">
        <f>D9+D12+D14+D15+D2</f>
        <v>244699</v>
      </c>
      <c r="E16" s="60">
        <f>E9+E12+E2</f>
        <v>64.93253132839683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1" t="s">
        <v>29</v>
      </c>
      <c r="B1" s="70"/>
      <c r="C1" s="70"/>
      <c r="D1" s="70"/>
      <c r="E1" s="70"/>
      <c r="F1" s="70"/>
      <c r="G1" s="70"/>
      <c r="H1" s="70"/>
      <c r="I1" s="22"/>
    </row>
    <row r="2" spans="1:9" s="23" customFormat="1" ht="15.75" customHeight="1">
      <c r="A2" s="68" t="s">
        <v>35</v>
      </c>
      <c r="B2" s="69"/>
      <c r="C2" s="69"/>
      <c r="D2" s="69"/>
      <c r="E2" s="69"/>
      <c r="F2" s="69"/>
      <c r="G2" s="69"/>
      <c r="H2" s="69"/>
      <c r="I2" s="25"/>
    </row>
    <row r="3" spans="1:9" s="23" customFormat="1" ht="15">
      <c r="A3" s="68" t="s">
        <v>39</v>
      </c>
      <c r="B3" s="70"/>
      <c r="C3" s="70"/>
      <c r="D3" s="70"/>
      <c r="E3" s="70"/>
      <c r="F3" s="70"/>
      <c r="G3" s="70"/>
      <c r="H3" s="70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72" t="s">
        <v>3</v>
      </c>
      <c r="C5" s="72" t="s">
        <v>21</v>
      </c>
      <c r="D5" s="72" t="s">
        <v>19</v>
      </c>
      <c r="E5" s="72" t="s">
        <v>4</v>
      </c>
      <c r="F5" s="72" t="s">
        <v>22</v>
      </c>
      <c r="G5" s="77" t="s">
        <v>38</v>
      </c>
      <c r="H5" s="76" t="s">
        <v>20</v>
      </c>
      <c r="I5" s="5"/>
    </row>
    <row r="6" spans="1:9" ht="40.5" customHeight="1">
      <c r="A6" s="4"/>
      <c r="B6" s="75"/>
      <c r="C6" s="75"/>
      <c r="D6" s="75"/>
      <c r="E6" s="75"/>
      <c r="F6" s="73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52</v>
      </c>
      <c r="D8" s="10">
        <f t="shared" si="0"/>
        <v>307</v>
      </c>
      <c r="E8" s="49">
        <f t="shared" si="0"/>
        <v>8.10204081632653</v>
      </c>
      <c r="F8" s="10">
        <f t="shared" si="0"/>
        <v>2</v>
      </c>
      <c r="G8" s="10">
        <f t="shared" si="0"/>
        <v>50</v>
      </c>
      <c r="H8" s="48">
        <f t="shared" si="0"/>
        <v>12.179778575644079</v>
      </c>
      <c r="I8" s="7"/>
    </row>
    <row r="9" spans="1:8" s="30" customFormat="1" ht="16.5" customHeight="1">
      <c r="A9" s="51"/>
      <c r="B9" s="52" t="s">
        <v>8</v>
      </c>
      <c r="C9" s="53">
        <v>1</v>
      </c>
      <c r="D9" s="53">
        <v>4</v>
      </c>
      <c r="E9" s="50">
        <v>0</v>
      </c>
      <c r="F9" s="53">
        <f>F10+F11+F12+F13+F14+F15+F16</f>
        <v>0</v>
      </c>
      <c r="G9" s="53">
        <v>1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1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49</v>
      </c>
      <c r="D17" s="55">
        <f>D18+D19</f>
        <v>299</v>
      </c>
      <c r="E17" s="56">
        <f>D17/C17</f>
        <v>6.1020408163265305</v>
      </c>
      <c r="F17" s="56">
        <f>F18+F19</f>
        <v>2</v>
      </c>
      <c r="G17" s="55">
        <f>G18+G19</f>
        <v>47</v>
      </c>
      <c r="H17" s="57">
        <f>H18+H19</f>
        <v>8.417115768118748</v>
      </c>
      <c r="I17" s="29"/>
    </row>
    <row r="18" spans="1:9" ht="15" customHeight="1">
      <c r="A18" s="4"/>
      <c r="B18" s="27" t="s">
        <v>10</v>
      </c>
      <c r="C18" s="62">
        <v>49</v>
      </c>
      <c r="D18" s="62">
        <v>299</v>
      </c>
      <c r="E18" s="20">
        <f>D18/C18</f>
        <v>6.1020408163265305</v>
      </c>
      <c r="F18" s="20">
        <f>C18-G18</f>
        <v>2</v>
      </c>
      <c r="G18" s="63">
        <v>47</v>
      </c>
      <c r="H18" s="16">
        <f>Лист1!E10</f>
        <v>8.417115768118748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2</v>
      </c>
      <c r="D20" s="62">
        <v>4</v>
      </c>
      <c r="E20" s="20">
        <f>D20/C20</f>
        <v>2</v>
      </c>
      <c r="F20" s="20">
        <f>C20-G20</f>
        <v>0</v>
      </c>
      <c r="G20" s="63">
        <v>2</v>
      </c>
      <c r="H20" s="16">
        <f>Лист1!E12</f>
        <v>3.7626628075253308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400</v>
      </c>
      <c r="D22" s="12"/>
      <c r="E22" s="17"/>
      <c r="F22" s="12">
        <f>F23+F24</f>
        <v>0</v>
      </c>
      <c r="G22" s="12">
        <f>G23+G24</f>
        <v>400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29</v>
      </c>
      <c r="D23" s="10" t="s">
        <v>1</v>
      </c>
      <c r="E23" s="17" t="s">
        <v>1</v>
      </c>
      <c r="F23" s="14">
        <v>0</v>
      </c>
      <c r="G23" s="19">
        <f>C23</f>
        <v>29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371</v>
      </c>
      <c r="D24" s="10" t="s">
        <v>1</v>
      </c>
      <c r="E24" s="17" t="s">
        <v>1</v>
      </c>
      <c r="F24" s="14">
        <v>0</v>
      </c>
      <c r="G24" s="19">
        <f>C24</f>
        <v>371</v>
      </c>
      <c r="H24" s="17" t="s">
        <v>1</v>
      </c>
      <c r="I24" s="5"/>
    </row>
    <row r="25" spans="1:9" s="1" customFormat="1" ht="15">
      <c r="A25" s="7"/>
      <c r="B25" s="18" t="s">
        <v>2</v>
      </c>
      <c r="C25" s="10">
        <f>C8+C22</f>
        <v>452</v>
      </c>
      <c r="D25" s="10">
        <f>D8+D22</f>
        <v>307</v>
      </c>
      <c r="E25" s="11"/>
      <c r="F25" s="10">
        <f>F8+F22</f>
        <v>2</v>
      </c>
      <c r="G25" s="12">
        <f>SUM(G8+G22)</f>
        <v>450</v>
      </c>
      <c r="H25" s="61">
        <f>H8</f>
        <v>12.179778575644079</v>
      </c>
      <c r="I25" s="7"/>
    </row>
    <row r="26" spans="1:9" s="1" customFormat="1" ht="1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4" t="s">
        <v>37</v>
      </c>
      <c r="C27" s="74"/>
      <c r="D27" s="74"/>
      <c r="E27" s="74"/>
      <c r="F27" s="74"/>
      <c r="G27" s="74"/>
      <c r="H27" s="74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2022-01-20T06:47:37Z</dcterms:modified>
  <cp:category/>
  <cp:version/>
  <cp:contentType/>
  <cp:contentStatus/>
</cp:coreProperties>
</file>